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iegert\Dropbox\Bark project\ALABAMA\"/>
    </mc:Choice>
  </mc:AlternateContent>
  <xr:revisionPtr revIDLastSave="0" documentId="8_{91529DB4-FC78-4F1E-97BD-E921C37A0D6C}" xr6:coauthVersionLast="47" xr6:coauthVersionMax="47" xr10:uidLastSave="{00000000-0000-0000-0000-000000000000}"/>
  <bookViews>
    <workbookView xWindow="-120" yWindow="-120" windowWidth="29040" windowHeight="15840" activeTab="6" xr2:uid="{DF59B3CB-78DF-4140-853D-37353AF252A3}"/>
  </bookViews>
  <sheets>
    <sheet name="TreeDBH" sheetId="2" r:id="rId1"/>
    <sheet name="BarkCharacteristics" sheetId="6" r:id="rId2"/>
    <sheet name="BulkDensity" sheetId="4" r:id="rId3"/>
    <sheet name="SpecificDensity" sheetId="3" r:id="rId4"/>
    <sheet name="Hydro" sheetId="5" r:id="rId5"/>
    <sheet name="Evap" sheetId="7" r:id="rId6"/>
    <sheet name="EvapMetadata" sheetId="8" r:id="rId7"/>
  </sheets>
  <definedNames>
    <definedName name="_xlnm.Print_Area" localSheetId="5">Evap!$A$1:$J$47</definedName>
    <definedName name="_xlnm.Print_Titles" localSheetId="5">Evap!$1:$1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8" l="1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H79" i="5"/>
  <c r="K79" i="5" s="1"/>
  <c r="H78" i="5"/>
  <c r="K78" i="5" s="1"/>
  <c r="I77" i="5"/>
  <c r="L77" i="5" s="1"/>
  <c r="N77" i="5" s="1"/>
  <c r="H77" i="5"/>
  <c r="K77" i="5" s="1"/>
  <c r="I76" i="5"/>
  <c r="L76" i="5" s="1"/>
  <c r="N76" i="5" s="1"/>
  <c r="H76" i="5"/>
  <c r="K76" i="5" s="1"/>
  <c r="I75" i="5"/>
  <c r="L75" i="5" s="1"/>
  <c r="N75" i="5" s="1"/>
  <c r="H75" i="5"/>
  <c r="K75" i="5" s="1"/>
  <c r="H74" i="5"/>
  <c r="K74" i="5" s="1"/>
  <c r="K73" i="5"/>
  <c r="I73" i="5"/>
  <c r="L73" i="5" s="1"/>
  <c r="H73" i="5"/>
  <c r="I72" i="5"/>
  <c r="L72" i="5" s="1"/>
  <c r="N72" i="5" s="1"/>
  <c r="H72" i="5"/>
  <c r="K72" i="5" s="1"/>
  <c r="K71" i="5"/>
  <c r="I71" i="5"/>
  <c r="L71" i="5" s="1"/>
  <c r="H71" i="5"/>
  <c r="K70" i="5"/>
  <c r="O70" i="5" s="1"/>
  <c r="I70" i="5"/>
  <c r="L70" i="5" s="1"/>
  <c r="N70" i="5" s="1"/>
  <c r="H70" i="5"/>
  <c r="K69" i="5"/>
  <c r="I69" i="5"/>
  <c r="L69" i="5" s="1"/>
  <c r="H69" i="5"/>
  <c r="H68" i="5"/>
  <c r="K68" i="5" s="1"/>
  <c r="H67" i="5"/>
  <c r="K67" i="5" s="1"/>
  <c r="H66" i="5"/>
  <c r="I66" i="5" s="1"/>
  <c r="L66" i="5" s="1"/>
  <c r="N66" i="5" s="1"/>
  <c r="K65" i="5"/>
  <c r="H65" i="5"/>
  <c r="I65" i="5" s="1"/>
  <c r="L65" i="5" s="1"/>
  <c r="H64" i="5"/>
  <c r="K64" i="5" s="1"/>
  <c r="H63" i="5"/>
  <c r="K63" i="5" s="1"/>
  <c r="H62" i="5"/>
  <c r="K62" i="5" s="1"/>
  <c r="K61" i="5"/>
  <c r="P61" i="5" s="1"/>
  <c r="I61" i="5"/>
  <c r="L61" i="5" s="1"/>
  <c r="H61" i="5"/>
  <c r="I60" i="5"/>
  <c r="L60" i="5" s="1"/>
  <c r="N60" i="5" s="1"/>
  <c r="H60" i="5"/>
  <c r="K60" i="5" s="1"/>
  <c r="I59" i="5"/>
  <c r="L59" i="5" s="1"/>
  <c r="N59" i="5" s="1"/>
  <c r="H59" i="5"/>
  <c r="K59" i="5" s="1"/>
  <c r="H58" i="5"/>
  <c r="K58" i="5" s="1"/>
  <c r="I57" i="5"/>
  <c r="L57" i="5" s="1"/>
  <c r="N57" i="5" s="1"/>
  <c r="H57" i="5"/>
  <c r="K57" i="5" s="1"/>
  <c r="I56" i="5"/>
  <c r="L56" i="5" s="1"/>
  <c r="N56" i="5" s="1"/>
  <c r="H56" i="5"/>
  <c r="K56" i="5" s="1"/>
  <c r="K55" i="5"/>
  <c r="P55" i="5" s="1"/>
  <c r="I55" i="5"/>
  <c r="L55" i="5" s="1"/>
  <c r="H55" i="5"/>
  <c r="N54" i="5"/>
  <c r="L54" i="5"/>
  <c r="K54" i="5"/>
  <c r="O54" i="5" s="1"/>
  <c r="I54" i="5"/>
  <c r="H54" i="5"/>
  <c r="K53" i="5"/>
  <c r="P53" i="5" s="1"/>
  <c r="I53" i="5"/>
  <c r="L53" i="5" s="1"/>
  <c r="N53" i="5" s="1"/>
  <c r="H53" i="5"/>
  <c r="K52" i="5"/>
  <c r="H52" i="5"/>
  <c r="I52" i="5" s="1"/>
  <c r="L52" i="5" s="1"/>
  <c r="N52" i="5" s="1"/>
  <c r="H51" i="5"/>
  <c r="K51" i="5" s="1"/>
  <c r="H50" i="5"/>
  <c r="I50" i="5" s="1"/>
  <c r="L50" i="5" s="1"/>
  <c r="N50" i="5" s="1"/>
  <c r="K49" i="5"/>
  <c r="H49" i="5"/>
  <c r="I49" i="5" s="1"/>
  <c r="L49" i="5" s="1"/>
  <c r="H48" i="5"/>
  <c r="K48" i="5" s="1"/>
  <c r="H47" i="5"/>
  <c r="K47" i="5" s="1"/>
  <c r="H46" i="5"/>
  <c r="K46" i="5" s="1"/>
  <c r="K45" i="5"/>
  <c r="P45" i="5" s="1"/>
  <c r="I45" i="5"/>
  <c r="L45" i="5" s="1"/>
  <c r="H45" i="5"/>
  <c r="I44" i="5"/>
  <c r="L44" i="5" s="1"/>
  <c r="N44" i="5" s="1"/>
  <c r="H44" i="5"/>
  <c r="K44" i="5" s="1"/>
  <c r="K43" i="5"/>
  <c r="P43" i="5" s="1"/>
  <c r="I43" i="5"/>
  <c r="L43" i="5" s="1"/>
  <c r="H43" i="5"/>
  <c r="H42" i="5"/>
  <c r="K42" i="5" s="1"/>
  <c r="I41" i="5"/>
  <c r="L41" i="5" s="1"/>
  <c r="N41" i="5" s="1"/>
  <c r="H41" i="5"/>
  <c r="K41" i="5" s="1"/>
  <c r="I40" i="5"/>
  <c r="L40" i="5" s="1"/>
  <c r="N40" i="5" s="1"/>
  <c r="H40" i="5"/>
  <c r="K40" i="5" s="1"/>
  <c r="I39" i="5"/>
  <c r="L39" i="5" s="1"/>
  <c r="N39" i="5" s="1"/>
  <c r="H39" i="5"/>
  <c r="K39" i="5" s="1"/>
  <c r="K38" i="5"/>
  <c r="H38" i="5"/>
  <c r="I38" i="5" s="1"/>
  <c r="L38" i="5" s="1"/>
  <c r="N38" i="5" s="1"/>
  <c r="K37" i="5"/>
  <c r="I37" i="5"/>
  <c r="L37" i="5" s="1"/>
  <c r="N37" i="5" s="1"/>
  <c r="H37" i="5"/>
  <c r="H36" i="5"/>
  <c r="K36" i="5" s="1"/>
  <c r="H35" i="5"/>
  <c r="K35" i="5" s="1"/>
  <c r="H34" i="5"/>
  <c r="I34" i="5" s="1"/>
  <c r="L34" i="5" s="1"/>
  <c r="N34" i="5" s="1"/>
  <c r="K33" i="5"/>
  <c r="H33" i="5"/>
  <c r="I33" i="5" s="1"/>
  <c r="L33" i="5" s="1"/>
  <c r="H32" i="5"/>
  <c r="K32" i="5" s="1"/>
  <c r="H31" i="5"/>
  <c r="K31" i="5" s="1"/>
  <c r="H30" i="5"/>
  <c r="K30" i="5" s="1"/>
  <c r="K29" i="5"/>
  <c r="P29" i="5" s="1"/>
  <c r="I29" i="5"/>
  <c r="L29" i="5" s="1"/>
  <c r="H29" i="5"/>
  <c r="I28" i="5"/>
  <c r="L28" i="5" s="1"/>
  <c r="N28" i="5" s="1"/>
  <c r="H28" i="5"/>
  <c r="K28" i="5" s="1"/>
  <c r="K27" i="5"/>
  <c r="I27" i="5"/>
  <c r="L27" i="5" s="1"/>
  <c r="H27" i="5"/>
  <c r="H26" i="5"/>
  <c r="K26" i="5" s="1"/>
  <c r="I25" i="5"/>
  <c r="L25" i="5" s="1"/>
  <c r="N25" i="5" s="1"/>
  <c r="H25" i="5"/>
  <c r="K25" i="5" s="1"/>
  <c r="I24" i="5"/>
  <c r="L24" i="5" s="1"/>
  <c r="N24" i="5" s="1"/>
  <c r="H24" i="5"/>
  <c r="K24" i="5" s="1"/>
  <c r="I23" i="5"/>
  <c r="L23" i="5" s="1"/>
  <c r="N23" i="5" s="1"/>
  <c r="H23" i="5"/>
  <c r="K23" i="5" s="1"/>
  <c r="K22" i="5"/>
  <c r="H22" i="5"/>
  <c r="I22" i="5" s="1"/>
  <c r="L22" i="5" s="1"/>
  <c r="N22" i="5" s="1"/>
  <c r="K21" i="5"/>
  <c r="I21" i="5"/>
  <c r="L21" i="5" s="1"/>
  <c r="N21" i="5" s="1"/>
  <c r="H21" i="5"/>
  <c r="H20" i="5"/>
  <c r="I20" i="5" s="1"/>
  <c r="L20" i="5" s="1"/>
  <c r="N20" i="5" s="1"/>
  <c r="H19" i="5"/>
  <c r="K19" i="5" s="1"/>
  <c r="H18" i="5"/>
  <c r="I18" i="5" s="1"/>
  <c r="L18" i="5" s="1"/>
  <c r="N18" i="5" s="1"/>
  <c r="K17" i="5"/>
  <c r="H17" i="5"/>
  <c r="I17" i="5" s="1"/>
  <c r="L17" i="5" s="1"/>
  <c r="H16" i="5"/>
  <c r="K16" i="5" s="1"/>
  <c r="H15" i="5"/>
  <c r="K15" i="5" s="1"/>
  <c r="H14" i="5"/>
  <c r="K14" i="5" s="1"/>
  <c r="K13" i="5"/>
  <c r="P13" i="5" s="1"/>
  <c r="I13" i="5"/>
  <c r="L13" i="5" s="1"/>
  <c r="H13" i="5"/>
  <c r="I12" i="5"/>
  <c r="L12" i="5" s="1"/>
  <c r="N12" i="5" s="1"/>
  <c r="H12" i="5"/>
  <c r="K12" i="5" s="1"/>
  <c r="I11" i="5"/>
  <c r="L11" i="5" s="1"/>
  <c r="N11" i="5" s="1"/>
  <c r="H11" i="5"/>
  <c r="K11" i="5" s="1"/>
  <c r="H10" i="5"/>
  <c r="K10" i="5" s="1"/>
  <c r="I9" i="5"/>
  <c r="L9" i="5" s="1"/>
  <c r="N9" i="5" s="1"/>
  <c r="H9" i="5"/>
  <c r="K9" i="5" s="1"/>
  <c r="I8" i="5"/>
  <c r="L8" i="5" s="1"/>
  <c r="N8" i="5" s="1"/>
  <c r="H8" i="5"/>
  <c r="K8" i="5" s="1"/>
  <c r="I7" i="5"/>
  <c r="L7" i="5" s="1"/>
  <c r="N7" i="5" s="1"/>
  <c r="H7" i="5"/>
  <c r="K7" i="5" s="1"/>
  <c r="K6" i="5"/>
  <c r="H6" i="5"/>
  <c r="I6" i="5" s="1"/>
  <c r="L6" i="5" s="1"/>
  <c r="N6" i="5" s="1"/>
  <c r="K5" i="5"/>
  <c r="P5" i="5" s="1"/>
  <c r="I5" i="5"/>
  <c r="L5" i="5" s="1"/>
  <c r="N5" i="5" s="1"/>
  <c r="H5" i="5"/>
  <c r="H4" i="5"/>
  <c r="I4" i="5" s="1"/>
  <c r="L4" i="5" s="1"/>
  <c r="N4" i="5" s="1"/>
  <c r="H3" i="5"/>
  <c r="K3" i="5" s="1"/>
  <c r="H2" i="5"/>
  <c r="I2" i="5" s="1"/>
  <c r="L2" i="5" s="1"/>
  <c r="N2" i="5" s="1"/>
  <c r="I166" i="4"/>
  <c r="H166" i="4"/>
  <c r="G166" i="4"/>
  <c r="I165" i="4"/>
  <c r="H165" i="4"/>
  <c r="G165" i="4"/>
  <c r="I164" i="4"/>
  <c r="H164" i="4"/>
  <c r="G164" i="4"/>
  <c r="I163" i="4"/>
  <c r="H163" i="4"/>
  <c r="G163" i="4"/>
  <c r="I162" i="4"/>
  <c r="H162" i="4"/>
  <c r="G162" i="4"/>
  <c r="I161" i="4"/>
  <c r="H161" i="4"/>
  <c r="G161" i="4"/>
  <c r="I160" i="4"/>
  <c r="H160" i="4"/>
  <c r="G160" i="4"/>
  <c r="H159" i="4"/>
  <c r="I159" i="4" s="1"/>
  <c r="G159" i="4"/>
  <c r="H158" i="4"/>
  <c r="I158" i="4" s="1"/>
  <c r="G158" i="4"/>
  <c r="I157" i="4"/>
  <c r="H157" i="4"/>
  <c r="G157" i="4"/>
  <c r="H156" i="4"/>
  <c r="I156" i="4" s="1"/>
  <c r="G156" i="4"/>
  <c r="I155" i="4"/>
  <c r="H155" i="4"/>
  <c r="G155" i="4"/>
  <c r="I154" i="4"/>
  <c r="H154" i="4"/>
  <c r="G154" i="4"/>
  <c r="H153" i="4"/>
  <c r="I153" i="4" s="1"/>
  <c r="G153" i="4"/>
  <c r="I152" i="4"/>
  <c r="H152" i="4"/>
  <c r="G152" i="4"/>
  <c r="H151" i="4"/>
  <c r="I151" i="4" s="1"/>
  <c r="G151" i="4"/>
  <c r="H150" i="4"/>
  <c r="I150" i="4" s="1"/>
  <c r="G150" i="4"/>
  <c r="H149" i="4"/>
  <c r="I149" i="4" s="1"/>
  <c r="G149" i="4"/>
  <c r="I148" i="4"/>
  <c r="H148" i="4"/>
  <c r="G148" i="4"/>
  <c r="H147" i="4"/>
  <c r="I147" i="4" s="1"/>
  <c r="G147" i="4"/>
  <c r="H146" i="4"/>
  <c r="I146" i="4" s="1"/>
  <c r="G146" i="4"/>
  <c r="I145" i="4"/>
  <c r="H145" i="4"/>
  <c r="G145" i="4"/>
  <c r="H144" i="4"/>
  <c r="I144" i="4" s="1"/>
  <c r="G144" i="4"/>
  <c r="H143" i="4"/>
  <c r="I143" i="4" s="1"/>
  <c r="G143" i="4"/>
  <c r="I142" i="4"/>
  <c r="H142" i="4"/>
  <c r="G142" i="4"/>
  <c r="H141" i="4"/>
  <c r="I141" i="4" s="1"/>
  <c r="G141" i="4"/>
  <c r="H140" i="4"/>
  <c r="I140" i="4" s="1"/>
  <c r="G140" i="4"/>
  <c r="H139" i="4"/>
  <c r="I139" i="4" s="1"/>
  <c r="G139" i="4"/>
  <c r="I138" i="4"/>
  <c r="H138" i="4"/>
  <c r="G138" i="4"/>
  <c r="H137" i="4"/>
  <c r="I137" i="4" s="1"/>
  <c r="G137" i="4"/>
  <c r="I136" i="4"/>
  <c r="H136" i="4"/>
  <c r="G136" i="4"/>
  <c r="H135" i="4"/>
  <c r="I135" i="4" s="1"/>
  <c r="G135" i="4"/>
  <c r="H134" i="4"/>
  <c r="I134" i="4" s="1"/>
  <c r="G134" i="4"/>
  <c r="H133" i="4"/>
  <c r="I133" i="4" s="1"/>
  <c r="G133" i="4"/>
  <c r="I132" i="4"/>
  <c r="H132" i="4"/>
  <c r="G132" i="4"/>
  <c r="H131" i="4"/>
  <c r="I131" i="4" s="1"/>
  <c r="G131" i="4"/>
  <c r="I130" i="4"/>
  <c r="H130" i="4"/>
  <c r="G130" i="4"/>
  <c r="I129" i="4"/>
  <c r="H129" i="4"/>
  <c r="G129" i="4"/>
  <c r="H128" i="4"/>
  <c r="I128" i="4" s="1"/>
  <c r="G128" i="4"/>
  <c r="H127" i="4"/>
  <c r="I127" i="4" s="1"/>
  <c r="G127" i="4"/>
  <c r="I126" i="4"/>
  <c r="H126" i="4"/>
  <c r="G126" i="4"/>
  <c r="H125" i="4"/>
  <c r="I125" i="4" s="1"/>
  <c r="G125" i="4"/>
  <c r="H124" i="4"/>
  <c r="I124" i="4" s="1"/>
  <c r="G124" i="4"/>
  <c r="I123" i="4"/>
  <c r="H123" i="4"/>
  <c r="G123" i="4"/>
  <c r="I122" i="4"/>
  <c r="H122" i="4"/>
  <c r="G122" i="4"/>
  <c r="H121" i="4"/>
  <c r="I121" i="4" s="1"/>
  <c r="G121" i="4"/>
  <c r="I120" i="4"/>
  <c r="H120" i="4"/>
  <c r="G120" i="4"/>
  <c r="H119" i="4"/>
  <c r="I119" i="4" s="1"/>
  <c r="G119" i="4"/>
  <c r="H118" i="4"/>
  <c r="I118" i="4" s="1"/>
  <c r="G118" i="4"/>
  <c r="H117" i="4"/>
  <c r="I117" i="4" s="1"/>
  <c r="G117" i="4"/>
  <c r="I116" i="4"/>
  <c r="H116" i="4"/>
  <c r="G116" i="4"/>
  <c r="I115" i="4"/>
  <c r="H115" i="4"/>
  <c r="G115" i="4"/>
  <c r="H114" i="4"/>
  <c r="I114" i="4" s="1"/>
  <c r="G114" i="4"/>
  <c r="I113" i="4"/>
  <c r="H113" i="4"/>
  <c r="G113" i="4"/>
  <c r="H112" i="4"/>
  <c r="I112" i="4" s="1"/>
  <c r="G112" i="4"/>
  <c r="H111" i="4"/>
  <c r="I111" i="4" s="1"/>
  <c r="G111" i="4"/>
  <c r="I110" i="4"/>
  <c r="H110" i="4"/>
  <c r="G110" i="4"/>
  <c r="H109" i="4"/>
  <c r="I109" i="4" s="1"/>
  <c r="G109" i="4"/>
  <c r="H108" i="4"/>
  <c r="I108" i="4" s="1"/>
  <c r="G108" i="4"/>
  <c r="H107" i="4"/>
  <c r="I107" i="4" s="1"/>
  <c r="G107" i="4"/>
  <c r="I106" i="4"/>
  <c r="H106" i="4"/>
  <c r="G106" i="4"/>
  <c r="H105" i="4"/>
  <c r="I105" i="4" s="1"/>
  <c r="G105" i="4"/>
  <c r="H104" i="4"/>
  <c r="I104" i="4" s="1"/>
  <c r="G104" i="4"/>
  <c r="H103" i="4"/>
  <c r="I103" i="4" s="1"/>
  <c r="G103" i="4"/>
  <c r="H102" i="4"/>
  <c r="I102" i="4" s="1"/>
  <c r="G102" i="4"/>
  <c r="H101" i="4"/>
  <c r="I101" i="4" s="1"/>
  <c r="G101" i="4"/>
  <c r="I100" i="4"/>
  <c r="H100" i="4"/>
  <c r="G100" i="4"/>
  <c r="I99" i="4"/>
  <c r="H99" i="4"/>
  <c r="G99" i="4"/>
  <c r="H98" i="4"/>
  <c r="I98" i="4" s="1"/>
  <c r="G98" i="4"/>
  <c r="I97" i="4"/>
  <c r="H97" i="4"/>
  <c r="G97" i="4"/>
  <c r="H96" i="4"/>
  <c r="I96" i="4" s="1"/>
  <c r="G96" i="4"/>
  <c r="H95" i="4"/>
  <c r="I95" i="4" s="1"/>
  <c r="G95" i="4"/>
  <c r="I94" i="4"/>
  <c r="H94" i="4"/>
  <c r="G94" i="4"/>
  <c r="H93" i="4"/>
  <c r="I93" i="4" s="1"/>
  <c r="G93" i="4"/>
  <c r="H92" i="4"/>
  <c r="I92" i="4" s="1"/>
  <c r="G92" i="4"/>
  <c r="H91" i="4"/>
  <c r="I91" i="4" s="1"/>
  <c r="G91" i="4"/>
  <c r="I90" i="4"/>
  <c r="H90" i="4"/>
  <c r="G90" i="4"/>
  <c r="H89" i="4"/>
  <c r="I89" i="4" s="1"/>
  <c r="G89" i="4"/>
  <c r="I88" i="4"/>
  <c r="H88" i="4"/>
  <c r="G88" i="4"/>
  <c r="H87" i="4"/>
  <c r="I87" i="4" s="1"/>
  <c r="G87" i="4"/>
  <c r="H86" i="4"/>
  <c r="I86" i="4" s="1"/>
  <c r="G86" i="4"/>
  <c r="H85" i="4"/>
  <c r="I85" i="4" s="1"/>
  <c r="D85" i="4"/>
  <c r="G85" i="4" s="1"/>
  <c r="H84" i="4"/>
  <c r="I84" i="4" s="1"/>
  <c r="G84" i="4"/>
  <c r="I83" i="4"/>
  <c r="H83" i="4"/>
  <c r="G83" i="4"/>
  <c r="H82" i="4"/>
  <c r="I82" i="4" s="1"/>
  <c r="G82" i="4"/>
  <c r="H81" i="4"/>
  <c r="I81" i="4" s="1"/>
  <c r="G81" i="4"/>
  <c r="H80" i="4"/>
  <c r="I80" i="4" s="1"/>
  <c r="G80" i="4"/>
  <c r="I79" i="4"/>
  <c r="H79" i="4"/>
  <c r="G79" i="4"/>
  <c r="I78" i="4"/>
  <c r="H78" i="4"/>
  <c r="G78" i="4"/>
  <c r="I77" i="4"/>
  <c r="H77" i="4"/>
  <c r="G77" i="4"/>
  <c r="I76" i="4"/>
  <c r="H76" i="4"/>
  <c r="G76" i="4"/>
  <c r="H75" i="4"/>
  <c r="I75" i="4" s="1"/>
  <c r="G75" i="4"/>
  <c r="H74" i="4"/>
  <c r="I74" i="4" s="1"/>
  <c r="G74" i="4"/>
  <c r="I73" i="4"/>
  <c r="H73" i="4"/>
  <c r="G73" i="4"/>
  <c r="H72" i="4"/>
  <c r="I72" i="4" s="1"/>
  <c r="G72" i="4"/>
  <c r="H71" i="4"/>
  <c r="I71" i="4" s="1"/>
  <c r="G71" i="4"/>
  <c r="H70" i="4"/>
  <c r="I70" i="4" s="1"/>
  <c r="G70" i="4"/>
  <c r="I69" i="4"/>
  <c r="H69" i="4"/>
  <c r="G69" i="4"/>
  <c r="H68" i="4"/>
  <c r="I68" i="4" s="1"/>
  <c r="G68" i="4"/>
  <c r="I67" i="4"/>
  <c r="H67" i="4"/>
  <c r="G67" i="4"/>
  <c r="H66" i="4"/>
  <c r="I66" i="4" s="1"/>
  <c r="G66" i="4"/>
  <c r="H65" i="4"/>
  <c r="I65" i="4" s="1"/>
  <c r="G65" i="4"/>
  <c r="H64" i="4"/>
  <c r="I64" i="4" s="1"/>
  <c r="G64" i="4"/>
  <c r="I63" i="4"/>
  <c r="H63" i="4"/>
  <c r="G63" i="4"/>
  <c r="I62" i="4"/>
  <c r="H62" i="4"/>
  <c r="G62" i="4"/>
  <c r="H61" i="4"/>
  <c r="I61" i="4" s="1"/>
  <c r="G61" i="4"/>
  <c r="I60" i="4"/>
  <c r="H60" i="4"/>
  <c r="G60" i="4"/>
  <c r="H59" i="4"/>
  <c r="I59" i="4" s="1"/>
  <c r="G59" i="4"/>
  <c r="H58" i="4"/>
  <c r="I58" i="4" s="1"/>
  <c r="G58" i="4"/>
  <c r="I57" i="4"/>
  <c r="H57" i="4"/>
  <c r="G57" i="4"/>
  <c r="H56" i="4"/>
  <c r="I56" i="4" s="1"/>
  <c r="G56" i="4"/>
  <c r="H55" i="4"/>
  <c r="I55" i="4" s="1"/>
  <c r="G55" i="4"/>
  <c r="H54" i="4"/>
  <c r="I54" i="4" s="1"/>
  <c r="G54" i="4"/>
  <c r="I53" i="4"/>
  <c r="H53" i="4"/>
  <c r="G53" i="4"/>
  <c r="H52" i="4"/>
  <c r="I52" i="4" s="1"/>
  <c r="G52" i="4"/>
  <c r="H51" i="4"/>
  <c r="I51" i="4" s="1"/>
  <c r="G51" i="4"/>
  <c r="H50" i="4"/>
  <c r="I50" i="4" s="1"/>
  <c r="G50" i="4"/>
  <c r="H49" i="4"/>
  <c r="I49" i="4" s="1"/>
  <c r="G49" i="4"/>
  <c r="H48" i="4"/>
  <c r="I48" i="4" s="1"/>
  <c r="G48" i="4"/>
  <c r="I47" i="4"/>
  <c r="H47" i="4"/>
  <c r="G47" i="4"/>
  <c r="I46" i="4"/>
  <c r="H46" i="4"/>
  <c r="G46" i="4"/>
  <c r="H45" i="4"/>
  <c r="I45" i="4" s="1"/>
  <c r="G45" i="4"/>
  <c r="I44" i="4"/>
  <c r="H44" i="4"/>
  <c r="G44" i="4"/>
  <c r="H43" i="4"/>
  <c r="I43" i="4" s="1"/>
  <c r="G43" i="4"/>
  <c r="H42" i="4"/>
  <c r="I42" i="4" s="1"/>
  <c r="G42" i="4"/>
  <c r="I41" i="4"/>
  <c r="H41" i="4"/>
  <c r="G41" i="4"/>
  <c r="I40" i="4"/>
  <c r="H40" i="4"/>
  <c r="G40" i="4"/>
  <c r="H39" i="4"/>
  <c r="I39" i="4" s="1"/>
  <c r="G39" i="4"/>
  <c r="I38" i="4"/>
  <c r="H38" i="4"/>
  <c r="G38" i="4"/>
  <c r="I37" i="4"/>
  <c r="H37" i="4"/>
  <c r="G37" i="4"/>
  <c r="H36" i="4"/>
  <c r="I36" i="4" s="1"/>
  <c r="G36" i="4"/>
  <c r="H35" i="4"/>
  <c r="I35" i="4" s="1"/>
  <c r="G35" i="4"/>
  <c r="H34" i="4"/>
  <c r="I34" i="4" s="1"/>
  <c r="G34" i="4"/>
  <c r="H33" i="4"/>
  <c r="I33" i="4" s="1"/>
  <c r="G33" i="4"/>
  <c r="H32" i="4"/>
  <c r="I32" i="4" s="1"/>
  <c r="G32" i="4"/>
  <c r="I31" i="4"/>
  <c r="H31" i="4"/>
  <c r="G31" i="4"/>
  <c r="I30" i="4"/>
  <c r="H30" i="4"/>
  <c r="G30" i="4"/>
  <c r="H29" i="4"/>
  <c r="I29" i="4" s="1"/>
  <c r="G29" i="4"/>
  <c r="I28" i="4"/>
  <c r="H28" i="4"/>
  <c r="G28" i="4"/>
  <c r="H27" i="4"/>
  <c r="I27" i="4" s="1"/>
  <c r="G27" i="4"/>
  <c r="H26" i="4"/>
  <c r="I26" i="4" s="1"/>
  <c r="G26" i="4"/>
  <c r="H25" i="4"/>
  <c r="I25" i="4" s="1"/>
  <c r="G25" i="4"/>
  <c r="I24" i="4"/>
  <c r="H24" i="4"/>
  <c r="G24" i="4"/>
  <c r="H23" i="4"/>
  <c r="I23" i="4" s="1"/>
  <c r="G23" i="4"/>
  <c r="H22" i="4"/>
  <c r="I22" i="4" s="1"/>
  <c r="G22" i="4"/>
  <c r="I21" i="4"/>
  <c r="H21" i="4"/>
  <c r="G21" i="4"/>
  <c r="H20" i="4"/>
  <c r="I20" i="4" s="1"/>
  <c r="G20" i="4"/>
  <c r="I19" i="4"/>
  <c r="H19" i="4"/>
  <c r="G19" i="4"/>
  <c r="H18" i="4"/>
  <c r="I18" i="4" s="1"/>
  <c r="G18" i="4"/>
  <c r="I17" i="4"/>
  <c r="H17" i="4"/>
  <c r="G17" i="4"/>
  <c r="H16" i="4"/>
  <c r="I16" i="4" s="1"/>
  <c r="G16" i="4"/>
  <c r="I15" i="4"/>
  <c r="H15" i="4"/>
  <c r="G15" i="4"/>
  <c r="H14" i="4"/>
  <c r="I14" i="4" s="1"/>
  <c r="G14" i="4"/>
  <c r="H13" i="4"/>
  <c r="I13" i="4" s="1"/>
  <c r="G13" i="4"/>
  <c r="I12" i="4"/>
  <c r="H12" i="4"/>
  <c r="G12" i="4"/>
  <c r="H11" i="4"/>
  <c r="I11" i="4" s="1"/>
  <c r="G11" i="4"/>
  <c r="H10" i="4"/>
  <c r="I10" i="4" s="1"/>
  <c r="G10" i="4"/>
  <c r="I9" i="4"/>
  <c r="H9" i="4"/>
  <c r="G9" i="4"/>
  <c r="I8" i="4"/>
  <c r="H8" i="4"/>
  <c r="G8" i="4"/>
  <c r="H7" i="4"/>
  <c r="I7" i="4" s="1"/>
  <c r="G7" i="4"/>
  <c r="H6" i="4"/>
  <c r="I6" i="4" s="1"/>
  <c r="G6" i="4"/>
  <c r="I5" i="4"/>
  <c r="H5" i="4"/>
  <c r="G5" i="4"/>
  <c r="H4" i="4"/>
  <c r="I4" i="4" s="1"/>
  <c r="G4" i="4"/>
  <c r="I3" i="4"/>
  <c r="H3" i="4"/>
  <c r="G3" i="4"/>
  <c r="H2" i="4"/>
  <c r="I2" i="4" s="1"/>
  <c r="G2" i="4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C3" i="3"/>
  <c r="B3" i="3"/>
  <c r="C2" i="3"/>
  <c r="B2" i="3"/>
  <c r="D49" i="2"/>
  <c r="D48" i="2"/>
  <c r="D41" i="2"/>
  <c r="D35" i="2"/>
  <c r="D31" i="2"/>
  <c r="D28" i="2"/>
  <c r="D27" i="2"/>
  <c r="D26" i="2"/>
  <c r="D13" i="2"/>
  <c r="D9" i="2"/>
  <c r="D7" i="2"/>
  <c r="N27" i="5" l="1"/>
  <c r="O27" i="5" s="1"/>
  <c r="O28" i="5"/>
  <c r="P28" i="5"/>
  <c r="N71" i="5"/>
  <c r="O71" i="5" s="1"/>
  <c r="O10" i="5"/>
  <c r="O38" i="5"/>
  <c r="P71" i="5"/>
  <c r="P11" i="5"/>
  <c r="O11" i="5"/>
  <c r="P39" i="5"/>
  <c r="O39" i="5"/>
  <c r="P72" i="5"/>
  <c r="O72" i="5"/>
  <c r="P21" i="5"/>
  <c r="N29" i="5"/>
  <c r="O29" i="5"/>
  <c r="N55" i="5"/>
  <c r="O55" i="5"/>
  <c r="O64" i="5"/>
  <c r="O22" i="5"/>
  <c r="P49" i="5"/>
  <c r="P56" i="5"/>
  <c r="O56" i="5"/>
  <c r="P65" i="5"/>
  <c r="P73" i="5"/>
  <c r="O73" i="5"/>
  <c r="N73" i="5"/>
  <c r="N49" i="5"/>
  <c r="O49" i="5" s="1"/>
  <c r="P31" i="5"/>
  <c r="P23" i="5"/>
  <c r="O23" i="5"/>
  <c r="P41" i="5"/>
  <c r="O41" i="5"/>
  <c r="N13" i="5"/>
  <c r="O13" i="5"/>
  <c r="O32" i="5"/>
  <c r="P32" i="5"/>
  <c r="P51" i="5"/>
  <c r="O51" i="5"/>
  <c r="P57" i="5"/>
  <c r="O57" i="5"/>
  <c r="P74" i="5"/>
  <c r="O12" i="5"/>
  <c r="P12" i="5"/>
  <c r="N65" i="5"/>
  <c r="O65" i="5" s="1"/>
  <c r="N33" i="5"/>
  <c r="O33" i="5" s="1"/>
  <c r="P42" i="5"/>
  <c r="O42" i="5"/>
  <c r="P68" i="5"/>
  <c r="O68" i="5"/>
  <c r="P33" i="5"/>
  <c r="P52" i="5"/>
  <c r="P58" i="5"/>
  <c r="P24" i="5"/>
  <c r="O24" i="5"/>
  <c r="P75" i="5"/>
  <c r="O75" i="5"/>
  <c r="O6" i="5"/>
  <c r="P25" i="5"/>
  <c r="O25" i="5"/>
  <c r="O43" i="5"/>
  <c r="N43" i="5"/>
  <c r="P59" i="5"/>
  <c r="O59" i="5"/>
  <c r="P69" i="5"/>
  <c r="N69" i="5"/>
  <c r="O69" i="5" s="1"/>
  <c r="O76" i="5"/>
  <c r="P76" i="5"/>
  <c r="O40" i="5"/>
  <c r="P40" i="5"/>
  <c r="P7" i="5"/>
  <c r="O7" i="5"/>
  <c r="N17" i="5"/>
  <c r="O17" i="5" s="1"/>
  <c r="P26" i="5"/>
  <c r="O26" i="5"/>
  <c r="P44" i="5"/>
  <c r="O44" i="5"/>
  <c r="O60" i="5"/>
  <c r="P60" i="5"/>
  <c r="P77" i="5"/>
  <c r="O77" i="5"/>
  <c r="O8" i="5"/>
  <c r="P8" i="5"/>
  <c r="P17" i="5"/>
  <c r="P78" i="5"/>
  <c r="O78" i="5"/>
  <c r="P9" i="5"/>
  <c r="O9" i="5"/>
  <c r="P27" i="5"/>
  <c r="P37" i="5"/>
  <c r="N45" i="5"/>
  <c r="O45" i="5" s="1"/>
  <c r="N61" i="5"/>
  <c r="O61" i="5" s="1"/>
  <c r="K2" i="5"/>
  <c r="P6" i="5"/>
  <c r="K18" i="5"/>
  <c r="K34" i="5"/>
  <c r="P54" i="5"/>
  <c r="K66" i="5"/>
  <c r="P70" i="5"/>
  <c r="I16" i="5"/>
  <c r="L16" i="5" s="1"/>
  <c r="N16" i="5" s="1"/>
  <c r="I32" i="5"/>
  <c r="L32" i="5" s="1"/>
  <c r="N32" i="5" s="1"/>
  <c r="I48" i="5"/>
  <c r="L48" i="5" s="1"/>
  <c r="N48" i="5" s="1"/>
  <c r="O52" i="5"/>
  <c r="I64" i="5"/>
  <c r="L64" i="5" s="1"/>
  <c r="N64" i="5" s="1"/>
  <c r="K4" i="5"/>
  <c r="P22" i="5"/>
  <c r="P38" i="5"/>
  <c r="K50" i="5"/>
  <c r="I14" i="5"/>
  <c r="L14" i="5" s="1"/>
  <c r="N14" i="5" s="1"/>
  <c r="I30" i="5"/>
  <c r="L30" i="5" s="1"/>
  <c r="N30" i="5" s="1"/>
  <c r="I46" i="5"/>
  <c r="L46" i="5" s="1"/>
  <c r="N46" i="5" s="1"/>
  <c r="I62" i="5"/>
  <c r="L62" i="5" s="1"/>
  <c r="N62" i="5" s="1"/>
  <c r="I78" i="5"/>
  <c r="L78" i="5" s="1"/>
  <c r="N78" i="5" s="1"/>
  <c r="I3" i="5"/>
  <c r="L3" i="5" s="1"/>
  <c r="N3" i="5" s="1"/>
  <c r="I19" i="5"/>
  <c r="L19" i="5" s="1"/>
  <c r="N19" i="5" s="1"/>
  <c r="O19" i="5" s="1"/>
  <c r="I35" i="5"/>
  <c r="L35" i="5" s="1"/>
  <c r="N35" i="5" s="1"/>
  <c r="I51" i="5"/>
  <c r="L51" i="5" s="1"/>
  <c r="N51" i="5" s="1"/>
  <c r="I67" i="5"/>
  <c r="L67" i="5" s="1"/>
  <c r="N67" i="5" s="1"/>
  <c r="K20" i="5"/>
  <c r="I10" i="5"/>
  <c r="L10" i="5" s="1"/>
  <c r="N10" i="5" s="1"/>
  <c r="I26" i="5"/>
  <c r="L26" i="5" s="1"/>
  <c r="N26" i="5" s="1"/>
  <c r="I42" i="5"/>
  <c r="L42" i="5" s="1"/>
  <c r="N42" i="5" s="1"/>
  <c r="I58" i="5"/>
  <c r="L58" i="5" s="1"/>
  <c r="N58" i="5" s="1"/>
  <c r="I74" i="5"/>
  <c r="L74" i="5" s="1"/>
  <c r="N74" i="5" s="1"/>
  <c r="O5" i="5"/>
  <c r="O21" i="5"/>
  <c r="O37" i="5"/>
  <c r="O53" i="5"/>
  <c r="I15" i="5"/>
  <c r="L15" i="5" s="1"/>
  <c r="N15" i="5" s="1"/>
  <c r="I31" i="5"/>
  <c r="L31" i="5" s="1"/>
  <c r="N31" i="5" s="1"/>
  <c r="I47" i="5"/>
  <c r="L47" i="5" s="1"/>
  <c r="N47" i="5" s="1"/>
  <c r="I63" i="5"/>
  <c r="L63" i="5" s="1"/>
  <c r="N63" i="5" s="1"/>
  <c r="I79" i="5"/>
  <c r="L79" i="5" s="1"/>
  <c r="N79" i="5" s="1"/>
  <c r="I36" i="5"/>
  <c r="L36" i="5" s="1"/>
  <c r="N36" i="5" s="1"/>
  <c r="I68" i="5"/>
  <c r="L68" i="5" s="1"/>
  <c r="N68" i="5" s="1"/>
  <c r="P66" i="5" l="1"/>
  <c r="O66" i="5"/>
  <c r="P67" i="5"/>
  <c r="O14" i="5"/>
  <c r="P48" i="5"/>
  <c r="O62" i="5"/>
  <c r="P34" i="5"/>
  <c r="O34" i="5"/>
  <c r="P14" i="5"/>
  <c r="O48" i="5"/>
  <c r="P62" i="5"/>
  <c r="O46" i="5"/>
  <c r="P19" i="5"/>
  <c r="O35" i="5"/>
  <c r="P46" i="5"/>
  <c r="P2" i="5"/>
  <c r="O2" i="5"/>
  <c r="P35" i="5"/>
  <c r="P50" i="5"/>
  <c r="O50" i="5"/>
  <c r="O15" i="5"/>
  <c r="P79" i="5"/>
  <c r="O16" i="5"/>
  <c r="P15" i="5"/>
  <c r="P10" i="5"/>
  <c r="P36" i="5"/>
  <c r="O79" i="5"/>
  <c r="P16" i="5"/>
  <c r="O30" i="5"/>
  <c r="O63" i="5"/>
  <c r="O67" i="5"/>
  <c r="P63" i="5"/>
  <c r="P18" i="5"/>
  <c r="O18" i="5"/>
  <c r="P4" i="5"/>
  <c r="O4" i="5"/>
  <c r="P30" i="5"/>
  <c r="O47" i="5"/>
  <c r="P20" i="5"/>
  <c r="O20" i="5"/>
  <c r="O3" i="5"/>
  <c r="P47" i="5"/>
  <c r="P3" i="5"/>
  <c r="O36" i="5"/>
  <c r="O58" i="5"/>
  <c r="O74" i="5"/>
  <c r="O31" i="5"/>
  <c r="P64" i="5"/>
</calcChain>
</file>

<file path=xl/sharedStrings.xml><?xml version="1.0" encoding="utf-8"?>
<sst xmlns="http://schemas.openxmlformats.org/spreadsheetml/2006/main" count="1170" uniqueCount="257">
  <si>
    <t>No.</t>
  </si>
  <si>
    <t>Species</t>
  </si>
  <si>
    <t>Site</t>
  </si>
  <si>
    <t>DB_in</t>
  </si>
  <si>
    <t>Loblolly pine</t>
  </si>
  <si>
    <t>BZT5</t>
  </si>
  <si>
    <t>Chestnut oak</t>
  </si>
  <si>
    <t>BZT7</t>
  </si>
  <si>
    <t>BZT9</t>
  </si>
  <si>
    <t>Species/Site</t>
  </si>
  <si>
    <t>Treatment</t>
  </si>
  <si>
    <t>Specific density</t>
  </si>
  <si>
    <t>LP BZT5</t>
  </si>
  <si>
    <t>LP BZT7</t>
  </si>
  <si>
    <t>LP BZT9</t>
  </si>
  <si>
    <t>ChO BZT5</t>
  </si>
  <si>
    <t>ChO BZT7</t>
  </si>
  <si>
    <t>ChO BZT9</t>
  </si>
  <si>
    <t>Site number</t>
  </si>
  <si>
    <t>Mw [g]</t>
  </si>
  <si>
    <t>V [cm3]</t>
  </si>
  <si>
    <t>Ms [g]</t>
  </si>
  <si>
    <t>SV [mm]</t>
  </si>
  <si>
    <t>BD [g/cm3]</t>
  </si>
  <si>
    <t>TP [cm3/cm3]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</si>
  <si>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</si>
  <si>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</si>
  <si>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</si>
  <si>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</si>
  <si>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</si>
  <si>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</si>
  <si>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</si>
  <si>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</si>
  <si>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</si>
  <si>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</si>
  <si>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</si>
  <si>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</si>
  <si>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</si>
  <si>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</si>
  <si>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</si>
  <si>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</si>
  <si>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</si>
  <si>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</si>
  <si>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</si>
  <si>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</si>
  <si>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</si>
  <si>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</si>
  <si>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</si>
  <si>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</si>
  <si>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</si>
  <si>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</si>
  <si>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10.1</t>
  </si>
  <si>
    <t>10.2</t>
  </si>
  <si>
    <t>11.1</t>
  </si>
  <si>
    <t>11.2</t>
  </si>
  <si>
    <t>11.3</t>
  </si>
  <si>
    <t>11.4</t>
  </si>
  <si>
    <t>12.1</t>
  </si>
  <si>
    <t>12.2</t>
  </si>
  <si>
    <t>12.3</t>
  </si>
  <si>
    <t>13.1</t>
  </si>
  <si>
    <t>13.2</t>
  </si>
  <si>
    <t>14.1</t>
  </si>
  <si>
    <t>14.2</t>
  </si>
  <si>
    <t>14.3</t>
  </si>
  <si>
    <t>14.4</t>
  </si>
  <si>
    <t>15.1</t>
  </si>
  <si>
    <t>15.2</t>
  </si>
  <si>
    <t>15.3</t>
  </si>
  <si>
    <t>16.1</t>
  </si>
  <si>
    <t>16.2</t>
  </si>
  <si>
    <t>16.3</t>
  </si>
  <si>
    <t>17.1</t>
  </si>
  <si>
    <t>17.2</t>
  </si>
  <si>
    <t>17.3</t>
  </si>
  <si>
    <t>18.1</t>
  </si>
  <si>
    <t>18.2</t>
  </si>
  <si>
    <t>18.3</t>
  </si>
  <si>
    <t>18.4</t>
  </si>
  <si>
    <t>19.1</t>
  </si>
  <si>
    <t>19.2</t>
  </si>
  <si>
    <t>19.3</t>
  </si>
  <si>
    <t>20.1</t>
  </si>
  <si>
    <t>20.2</t>
  </si>
  <si>
    <t>20.3</t>
  </si>
  <si>
    <t>21.1</t>
  </si>
  <si>
    <t>21.2</t>
  </si>
  <si>
    <t>21.3</t>
  </si>
  <si>
    <t>21.4</t>
  </si>
  <si>
    <t>22.1</t>
  </si>
  <si>
    <t>22.2</t>
  </si>
  <si>
    <t>22.3</t>
  </si>
  <si>
    <t>23.1</t>
  </si>
  <si>
    <t>23.2</t>
  </si>
  <si>
    <t>23.3</t>
  </si>
  <si>
    <t>24.1</t>
  </si>
  <si>
    <t>24.2</t>
  </si>
  <si>
    <t>24.3</t>
  </si>
  <si>
    <t>25.1</t>
  </si>
  <si>
    <t>25.2</t>
  </si>
  <si>
    <t>25.3</t>
  </si>
  <si>
    <t>25.4</t>
  </si>
  <si>
    <t>26.1</t>
  </si>
  <si>
    <t>26.2</t>
  </si>
  <si>
    <t>27.1</t>
  </si>
  <si>
    <t>27.2</t>
  </si>
  <si>
    <t>27.3</t>
  </si>
  <si>
    <t>27.4</t>
  </si>
  <si>
    <t>28.1</t>
  </si>
  <si>
    <t>28.2</t>
  </si>
  <si>
    <t>28.3</t>
  </si>
  <si>
    <t>28.4</t>
  </si>
  <si>
    <t>29.1</t>
  </si>
  <si>
    <t>29.2</t>
  </si>
  <si>
    <t>29.3</t>
  </si>
  <si>
    <t>29.4</t>
  </si>
  <si>
    <t>30.1</t>
  </si>
  <si>
    <t>30.2</t>
  </si>
  <si>
    <t>30.3</t>
  </si>
  <si>
    <t>31.1</t>
  </si>
  <si>
    <t>31.2</t>
  </si>
  <si>
    <t>31.3</t>
  </si>
  <si>
    <t>31.4</t>
  </si>
  <si>
    <t>32.1</t>
  </si>
  <si>
    <t>32.2</t>
  </si>
  <si>
    <t>32.3</t>
  </si>
  <si>
    <t>32.4</t>
  </si>
  <si>
    <t>32.5</t>
  </si>
  <si>
    <t>33.1</t>
  </si>
  <si>
    <t>33.2</t>
  </si>
  <si>
    <t>33.3</t>
  </si>
  <si>
    <t>33.4</t>
  </si>
  <si>
    <t>33.5</t>
  </si>
  <si>
    <t>34.1</t>
  </si>
  <si>
    <t>34.2</t>
  </si>
  <si>
    <t>34.3</t>
  </si>
  <si>
    <t>34.4</t>
  </si>
  <si>
    <t>35.1</t>
  </si>
  <si>
    <t>35.2</t>
  </si>
  <si>
    <t>35.3</t>
  </si>
  <si>
    <t>35.4</t>
  </si>
  <si>
    <t>36.1</t>
  </si>
  <si>
    <t>36.2</t>
  </si>
  <si>
    <t>36.3</t>
  </si>
  <si>
    <t>36.4</t>
  </si>
  <si>
    <t>37.1</t>
  </si>
  <si>
    <t>37.2</t>
  </si>
  <si>
    <t>37.3</t>
  </si>
  <si>
    <t>37.4</t>
  </si>
  <si>
    <t>37.5</t>
  </si>
  <si>
    <t>38.1</t>
  </si>
  <si>
    <t>38.2</t>
  </si>
  <si>
    <t>38.3</t>
  </si>
  <si>
    <t>38.4</t>
  </si>
  <si>
    <t>39.1</t>
  </si>
  <si>
    <t>39.2</t>
  </si>
  <si>
    <t>39.4</t>
  </si>
  <si>
    <t>39.5</t>
  </si>
  <si>
    <t>40.1</t>
  </si>
  <si>
    <t>40.2</t>
  </si>
  <si>
    <t>40.3</t>
  </si>
  <si>
    <t>40.4</t>
  </si>
  <si>
    <t>40.5</t>
  </si>
  <si>
    <t>41.1</t>
  </si>
  <si>
    <t>41.2</t>
  </si>
  <si>
    <t>41.3</t>
  </si>
  <si>
    <t>41.4</t>
  </si>
  <si>
    <t>42.1</t>
  </si>
  <si>
    <t>42.2</t>
  </si>
  <si>
    <t>42.3</t>
  </si>
  <si>
    <t>42.4</t>
  </si>
  <si>
    <t>43.1</t>
  </si>
  <si>
    <t>43.2</t>
  </si>
  <si>
    <t>43.4</t>
  </si>
  <si>
    <t>44.1</t>
  </si>
  <si>
    <t>44.2</t>
  </si>
  <si>
    <t>44.3</t>
  </si>
  <si>
    <t>45.1</t>
  </si>
  <si>
    <t>45.2</t>
  </si>
  <si>
    <t>45.3</t>
  </si>
  <si>
    <t>46.1</t>
  </si>
  <si>
    <t>46.2</t>
  </si>
  <si>
    <t>46.3</t>
  </si>
  <si>
    <t>47.1</t>
  </si>
  <si>
    <t>47.2</t>
  </si>
  <si>
    <t>47.3</t>
  </si>
  <si>
    <t>48.1</t>
  </si>
  <si>
    <t>48.2</t>
  </si>
  <si>
    <t>Tree</t>
  </si>
  <si>
    <r>
      <t>M</t>
    </r>
    <r>
      <rPr>
        <b/>
        <vertAlign val="subscript"/>
        <sz val="11"/>
        <color theme="1"/>
        <rFont val="Calibri"/>
        <family val="2"/>
        <charset val="238"/>
        <scheme val="minor"/>
      </rPr>
      <t>0</t>
    </r>
    <r>
      <rPr>
        <b/>
        <sz val="11"/>
        <color theme="1"/>
        <rFont val="Calibri"/>
        <family val="2"/>
        <charset val="238"/>
        <scheme val="minor"/>
      </rPr>
      <t xml:space="preserve"> [g]</t>
    </r>
  </si>
  <si>
    <r>
      <t>M</t>
    </r>
    <r>
      <rPr>
        <b/>
        <vertAlign val="subscript"/>
        <sz val="11"/>
        <color theme="1"/>
        <rFont val="Calibri"/>
        <family val="2"/>
        <charset val="238"/>
        <scheme val="minor"/>
      </rPr>
      <t>0S</t>
    </r>
    <r>
      <rPr>
        <b/>
        <sz val="11"/>
        <color theme="1"/>
        <rFont val="Calibri"/>
        <family val="2"/>
        <charset val="238"/>
        <scheme val="minor"/>
      </rPr>
      <t xml:space="preserve"> [g]</t>
    </r>
  </si>
  <si>
    <r>
      <t>M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 xml:space="preserve"> [g]</t>
    </r>
  </si>
  <si>
    <t>Sylikon [g]</t>
  </si>
  <si>
    <t>Sylikon red [g]</t>
  </si>
  <si>
    <t>MH [g]</t>
  </si>
  <si>
    <t>MH red [g]</t>
  </si>
  <si>
    <r>
      <t>M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 xml:space="preserve"> red [g]</t>
    </r>
  </si>
  <si>
    <r>
      <t>BD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 xml:space="preserve"> [g/cm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</si>
  <si>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V [cm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</si>
  <si>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S</t>
    </r>
    <r>
      <rPr>
        <b/>
        <vertAlign val="subscript"/>
        <sz val="11"/>
        <color theme="1"/>
        <rFont val="Calibri"/>
        <family val="2"/>
        <charset val="238"/>
        <scheme val="minor"/>
      </rPr>
      <t>HA,O</t>
    </r>
    <r>
      <rPr>
        <b/>
        <sz val="11"/>
        <color theme="1"/>
        <rFont val="Calibri"/>
        <family val="2"/>
        <charset val="238"/>
        <scheme val="minor"/>
      </rPr>
      <t xml:space="preserve"> [mm]</t>
    </r>
  </si>
  <si>
    <r>
      <t>S</t>
    </r>
    <r>
      <rPr>
        <b/>
        <vertAlign val="subscript"/>
        <sz val="11"/>
        <color theme="1"/>
        <rFont val="Calibri"/>
        <family val="2"/>
        <charset val="238"/>
        <scheme val="minor"/>
      </rPr>
      <t>HA,O</t>
    </r>
    <r>
      <rPr>
        <b/>
        <sz val="11"/>
        <color theme="1"/>
        <rFont val="Calibri"/>
        <family val="2"/>
        <charset val="238"/>
        <scheme val="minor"/>
      </rPr>
      <t xml:space="preserve"> [g/g]</t>
    </r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</si>
  <si>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</si>
  <si>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</si>
  <si>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</si>
  <si>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</si>
  <si>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</si>
  <si>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</si>
  <si>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</si>
  <si>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</si>
  <si>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</si>
  <si>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</si>
  <si>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</si>
  <si>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</si>
  <si>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</si>
  <si>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</si>
  <si>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</si>
  <si>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</si>
  <si>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</si>
  <si>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</si>
  <si>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</si>
  <si>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</si>
  <si>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</si>
  <si>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</si>
  <si>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</si>
  <si>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</si>
  <si>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Number</t>
  </si>
  <si>
    <t>DBH_in</t>
  </si>
  <si>
    <t xml:space="preserve"> Thickness_mm</t>
  </si>
  <si>
    <t>Width _mm</t>
  </si>
  <si>
    <t>Length_mm</t>
  </si>
  <si>
    <t>OuterBarkThick_mm</t>
  </si>
  <si>
    <t>InnerBarkThick_mm</t>
  </si>
  <si>
    <t>M0 (g)</t>
  </si>
  <si>
    <t>M0+Silicone (g)</t>
  </si>
  <si>
    <t>Silicone Mass (g)</t>
  </si>
  <si>
    <t>M_start</t>
  </si>
  <si>
    <t>M_2hr</t>
  </si>
  <si>
    <t>M_6hr</t>
  </si>
  <si>
    <t>M_24hr</t>
  </si>
  <si>
    <t>M_48hr</t>
  </si>
  <si>
    <t>M_72hr</t>
  </si>
  <si>
    <t>M_120hr</t>
  </si>
  <si>
    <t>Date</t>
  </si>
  <si>
    <t>Time</t>
  </si>
  <si>
    <t>Event</t>
  </si>
  <si>
    <t>Person</t>
  </si>
  <si>
    <t>Samples were submerged in DI water</t>
  </si>
  <si>
    <t>CMS</t>
  </si>
  <si>
    <t>Samples were removed from DI water</t>
  </si>
  <si>
    <t>Samples were put in incubation chamber at 20C day, 10C night</t>
  </si>
  <si>
    <t>Samples weighed at 2 hr mark</t>
  </si>
  <si>
    <t>Samples weighed at 6 hr mark</t>
  </si>
  <si>
    <t>Samples weighed at 24 hr mark</t>
  </si>
  <si>
    <t>Samples weighed at 48 hr mark</t>
  </si>
  <si>
    <t>KP</t>
  </si>
  <si>
    <t>Samples weighed at 72 hr mark</t>
  </si>
  <si>
    <t>Samples weighed at 120 hr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</si>
</sst>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 Light"/>
      <family val="1"/>
      <charset val="238"/>
      <scheme val="major"/>
    </font>
    <font>
      <sz val="10"/>
      <color theme="1"/>
      <name val="Calibri Light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0" borderId="0" xfId="1"/>
    <xf numFmtId="0" fontId="2" fillId="3" borderId="0" xfId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164" fontId="2" fillId="3" borderId="0" xfId="1" applyNumberFormat="1" applyFill="1" applyAlignment="1">
      <alignment horizontal="center" vertical="center"/>
    </xf>
    <xf numFmtId="0" fontId="2" fillId="4" borderId="0" xfId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164" fontId="2" fillId="4" borderId="0" xfId="1" applyNumberFormat="1" applyFill="1" applyAlignment="1">
      <alignment horizontal="center" vertical="center"/>
    </xf>
    <xf numFmtId="0" fontId="2" fillId="4" borderId="2" xfId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164" fontId="2" fillId="4" borderId="2" xfId="1" applyNumberForma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165" fontId="6" fillId="6" borderId="4" xfId="1" applyNumberFormat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165" fontId="6" fillId="6" borderId="5" xfId="1" applyNumberFormat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0" borderId="0" xfId="1" applyFont="1"/>
    <xf numFmtId="49" fontId="8" fillId="3" borderId="0" xfId="1" applyNumberFormat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2" fontId="8" fillId="3" borderId="0" xfId="1" applyNumberFormat="1" applyFont="1" applyFill="1" applyAlignment="1">
      <alignment horizontal="center" vertical="center"/>
    </xf>
    <xf numFmtId="165" fontId="8" fillId="3" borderId="0" xfId="1" applyNumberFormat="1" applyFont="1" applyFill="1" applyAlignment="1">
      <alignment horizontal="center" vertical="center"/>
    </xf>
    <xf numFmtId="49" fontId="8" fillId="4" borderId="0" xfId="1" applyNumberFormat="1" applyFont="1" applyFill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2" fontId="8" fillId="4" borderId="0" xfId="1" applyNumberFormat="1" applyFont="1" applyFill="1" applyAlignment="1">
      <alignment horizontal="center" vertical="center"/>
    </xf>
    <xf numFmtId="165" fontId="8" fillId="4" borderId="0" xfId="1" applyNumberFormat="1" applyFont="1" applyFill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2" fontId="8" fillId="4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2" fillId="3" borderId="0" xfId="1" applyFill="1" applyAlignment="1">
      <alignment horizontal="center"/>
    </xf>
    <xf numFmtId="2" fontId="2" fillId="3" borderId="0" xfId="1" applyNumberFormat="1" applyFill="1" applyAlignment="1">
      <alignment horizontal="center"/>
    </xf>
    <xf numFmtId="2" fontId="2" fillId="3" borderId="0" xfId="1" applyNumberFormat="1" applyFill="1" applyAlignment="1">
      <alignment horizontal="center" vertical="center"/>
    </xf>
    <xf numFmtId="2" fontId="2" fillId="4" borderId="0" xfId="1" applyNumberFormat="1" applyFill="1" applyAlignment="1">
      <alignment horizontal="center"/>
    </xf>
    <xf numFmtId="165" fontId="2" fillId="4" borderId="0" xfId="1" applyNumberFormat="1" applyFill="1" applyAlignment="1">
      <alignment horizontal="center"/>
    </xf>
    <xf numFmtId="2" fontId="2" fillId="4" borderId="0" xfId="1" applyNumberFormat="1" applyFill="1" applyAlignment="1">
      <alignment horizontal="center" vertical="center"/>
    </xf>
    <xf numFmtId="0" fontId="2" fillId="4" borderId="0" xfId="1" applyFill="1" applyAlignment="1">
      <alignment horizontal="center"/>
    </xf>
    <xf numFmtId="0" fontId="2" fillId="4" borderId="2" xfId="1" applyFill="1" applyBorder="1" applyAlignment="1">
      <alignment horizontal="center"/>
    </xf>
    <xf numFmtId="2" fontId="2" fillId="4" borderId="2" xfId="1" applyNumberFormat="1" applyFill="1" applyBorder="1" applyAlignment="1">
      <alignment horizontal="center"/>
    </xf>
    <xf numFmtId="2" fontId="2" fillId="4" borderId="2" xfId="1" applyNumberFormat="1" applyFill="1" applyBorder="1" applyAlignment="1">
      <alignment horizontal="center" vertical="center"/>
    </xf>
    <xf numFmtId="49" fontId="2" fillId="3" borderId="0" xfId="1" applyNumberFormat="1" applyFill="1" applyAlignment="1">
      <alignment horizontal="center" vertical="center"/>
    </xf>
    <xf numFmtId="165" fontId="2" fillId="3" borderId="0" xfId="1" applyNumberFormat="1" applyFill="1" applyAlignment="1">
      <alignment horizontal="center"/>
    </xf>
    <xf numFmtId="49" fontId="2" fillId="4" borderId="0" xfId="1" applyNumberFormat="1" applyFill="1" applyAlignment="1">
      <alignment horizontal="center" vertical="center"/>
    </xf>
    <xf numFmtId="49" fontId="2" fillId="4" borderId="2" xfId="1" applyNumberFormat="1" applyFill="1" applyBorder="1" applyAlignment="1">
      <alignment horizontal="center" vertical="center"/>
    </xf>
    <xf numFmtId="165" fontId="2" fillId="4" borderId="2" xfId="1" applyNumberFormat="1" applyFill="1" applyBorder="1" applyAlignment="1">
      <alignment horizontal="center"/>
    </xf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0" fillId="0" borderId="0" xfId="0" applyNumberFormat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6" fontId="1" fillId="0" borderId="8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6" fontId="0" fillId="0" borderId="4" xfId="0" applyNumberFormat="1" applyBorder="1" applyAlignment="1">
      <alignment horizontal="center"/>
    </xf>
    <xf numFmtId="0" fontId="0" fillId="0" borderId="4" xfId="0" applyBorder="1"/>
    <xf numFmtId="165" fontId="0" fillId="0" borderId="4" xfId="0" applyNumberFormat="1" applyBorder="1"/>
    <xf numFmtId="0" fontId="0" fillId="0" borderId="11" xfId="0" applyBorder="1"/>
    <xf numFmtId="1" fontId="0" fillId="0" borderId="12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6" fontId="0" fillId="0" borderId="5" xfId="0" applyNumberFormat="1" applyBorder="1" applyAlignment="1">
      <alignment horizontal="center"/>
    </xf>
    <xf numFmtId="0" fontId="0" fillId="0" borderId="5" xfId="0" applyBorder="1"/>
    <xf numFmtId="165" fontId="0" fillId="0" borderId="5" xfId="0" applyNumberFormat="1" applyBorder="1"/>
    <xf numFmtId="0" fontId="0" fillId="0" borderId="13" xfId="0" applyBorder="1"/>
    <xf numFmtId="166" fontId="0" fillId="0" borderId="0" xfId="0" applyNumberFormat="1"/>
    <xf numFmtId="1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6" fontId="0" fillId="0" borderId="15" xfId="0" applyNumberFormat="1" applyBorder="1" applyAlignment="1">
      <alignment horizontal="center"/>
    </xf>
    <xf numFmtId="0" fontId="0" fillId="0" borderId="15" xfId="0" applyBorder="1"/>
    <xf numFmtId="165" fontId="0" fillId="0" borderId="15" xfId="0" applyNumberFormat="1" applyBorder="1"/>
    <xf numFmtId="0" fontId="0" fillId="0" borderId="16" xfId="0" applyBorder="1"/>
    <xf numFmtId="1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166" fontId="0" fillId="0" borderId="18" xfId="0" applyNumberFormat="1" applyBorder="1" applyAlignment="1">
      <alignment horizontal="center"/>
    </xf>
    <xf numFmtId="0" fontId="0" fillId="0" borderId="18" xfId="0" applyBorder="1"/>
    <xf numFmtId="165" fontId="0" fillId="0" borderId="18" xfId="0" applyNumberFormat="1" applyBorder="1"/>
    <xf numFmtId="0" fontId="0" fillId="0" borderId="19" xfId="0" applyBorder="1"/>
    <xf numFmtId="0" fontId="4" fillId="0" borderId="18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</cellXfs>
  <cellStyles count="2">
    <cellStyle name="Normal" xfId="0" builtinId="0"/>
    <cellStyle name="Normal 2" xfId="1" xr:uid="{564F8DFB-41FB-4DA8-8EAE-DF966DCEE2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8B98E-B2E0-4F0F-8000-B8F763BA2757}">
  <dimension ref="A1:D49"/>
  <sheetViews>
    <sheetView workbookViewId="0">
      <selection activeCell="H15" sqref="H15"/>
    </sheetView>
  </sheetViews>
  <sheetFormatPr defaultRowHeight="15" x14ac:dyDescent="0.25"/>
  <cols>
    <col min="1" max="1" width="9.140625" style="3"/>
    <col min="2" max="2" width="12.140625" style="3" customWidth="1"/>
    <col min="3" max="3" width="13" style="3" customWidth="1"/>
    <col min="4" max="6" width="9.140625" style="3"/>
    <col min="7" max="7" width="13.140625" style="3" bestFit="1" customWidth="1"/>
    <col min="8" max="8" width="20.5703125" style="3" bestFit="1" customWidth="1"/>
    <col min="9" max="9" width="19.5703125" style="3" bestFit="1" customWidth="1"/>
    <col min="10" max="10" width="20.5703125" style="3" bestFit="1" customWidth="1"/>
    <col min="11" max="11" width="19.5703125" style="3" bestFit="1" customWidth="1"/>
    <col min="12" max="12" width="20.5703125" style="3" bestFit="1" customWidth="1"/>
    <col min="13" max="13" width="19.5703125" style="3" bestFit="1" customWidth="1"/>
    <col min="14" max="14" width="25.7109375" style="3" bestFit="1" customWidth="1"/>
    <col min="15" max="15" width="24.5703125" style="3" bestFit="1" customWidth="1"/>
    <col min="16" max="16384" width="9.140625" style="3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4">
        <v>1</v>
      </c>
      <c r="B2" s="4" t="s">
        <v>4</v>
      </c>
      <c r="C2" s="5" t="s">
        <v>5</v>
      </c>
      <c r="D2" s="6">
        <v>11.8</v>
      </c>
    </row>
    <row r="3" spans="1:4" x14ac:dyDescent="0.25">
      <c r="A3" s="4">
        <v>2</v>
      </c>
      <c r="B3" s="4" t="s">
        <v>4</v>
      </c>
      <c r="C3" s="5" t="s">
        <v>5</v>
      </c>
      <c r="D3" s="6">
        <v>12.4</v>
      </c>
    </row>
    <row r="4" spans="1:4" x14ac:dyDescent="0.25">
      <c r="A4" s="4">
        <v>3</v>
      </c>
      <c r="B4" s="4" t="s">
        <v>4</v>
      </c>
      <c r="C4" s="5" t="s">
        <v>5</v>
      </c>
      <c r="D4" s="6">
        <v>12</v>
      </c>
    </row>
    <row r="5" spans="1:4" x14ac:dyDescent="0.25">
      <c r="A5" s="4">
        <v>4</v>
      </c>
      <c r="B5" s="4" t="s">
        <v>4</v>
      </c>
      <c r="C5" s="5" t="s">
        <v>5</v>
      </c>
      <c r="D5" s="6">
        <v>12.6</v>
      </c>
    </row>
    <row r="6" spans="1:4" x14ac:dyDescent="0.25">
      <c r="A6" s="4">
        <v>5</v>
      </c>
      <c r="B6" s="4" t="s">
        <v>4</v>
      </c>
      <c r="C6" s="5" t="s">
        <v>5</v>
      </c>
      <c r="D6" s="6">
        <v>12</v>
      </c>
    </row>
    <row r="7" spans="1:4" x14ac:dyDescent="0.25">
      <c r="A7" s="4">
        <v>6</v>
      </c>
      <c r="B7" s="4" t="s">
        <v>4</v>
      </c>
      <c r="C7" s="5" t="s">
        <v>5</v>
      </c>
      <c r="D7" s="6">
        <f>32.9/2.54</f>
        <v>12.952755905511811</v>
      </c>
    </row>
    <row r="8" spans="1:4" x14ac:dyDescent="0.25">
      <c r="A8" s="4">
        <v>7</v>
      </c>
      <c r="B8" s="4" t="s">
        <v>4</v>
      </c>
      <c r="C8" s="5" t="s">
        <v>5</v>
      </c>
      <c r="D8" s="6">
        <v>13.2</v>
      </c>
    </row>
    <row r="9" spans="1:4" x14ac:dyDescent="0.25">
      <c r="A9" s="4">
        <v>8</v>
      </c>
      <c r="B9" s="4" t="s">
        <v>4</v>
      </c>
      <c r="C9" s="5" t="s">
        <v>5</v>
      </c>
      <c r="D9" s="6">
        <f>37.8/2.54</f>
        <v>14.881889763779526</v>
      </c>
    </row>
    <row r="10" spans="1:4" x14ac:dyDescent="0.25">
      <c r="A10" s="7">
        <v>9</v>
      </c>
      <c r="B10" s="7" t="s">
        <v>6</v>
      </c>
      <c r="C10" s="8" t="s">
        <v>5</v>
      </c>
      <c r="D10" s="9">
        <v>13</v>
      </c>
    </row>
    <row r="11" spans="1:4" x14ac:dyDescent="0.25">
      <c r="A11" s="7">
        <v>10</v>
      </c>
      <c r="B11" s="7" t="s">
        <v>6</v>
      </c>
      <c r="C11" s="8" t="s">
        <v>5</v>
      </c>
      <c r="D11" s="9">
        <v>14.3</v>
      </c>
    </row>
    <row r="12" spans="1:4" x14ac:dyDescent="0.25">
      <c r="A12" s="7">
        <v>11</v>
      </c>
      <c r="B12" s="7" t="s">
        <v>6</v>
      </c>
      <c r="C12" s="8" t="s">
        <v>5</v>
      </c>
      <c r="D12" s="9">
        <v>16.399999999999999</v>
      </c>
    </row>
    <row r="13" spans="1:4" x14ac:dyDescent="0.25">
      <c r="A13" s="7">
        <v>12</v>
      </c>
      <c r="B13" s="7" t="s">
        <v>6</v>
      </c>
      <c r="C13" s="8" t="s">
        <v>5</v>
      </c>
      <c r="D13" s="9">
        <f>32.4/2.54</f>
        <v>12.755905511811022</v>
      </c>
    </row>
    <row r="14" spans="1:4" x14ac:dyDescent="0.25">
      <c r="A14" s="7">
        <v>13</v>
      </c>
      <c r="B14" s="7" t="s">
        <v>6</v>
      </c>
      <c r="C14" s="8" t="s">
        <v>5</v>
      </c>
      <c r="D14" s="9">
        <v>15.4</v>
      </c>
    </row>
    <row r="15" spans="1:4" x14ac:dyDescent="0.25">
      <c r="A15" s="7">
        <v>14</v>
      </c>
      <c r="B15" s="7" t="s">
        <v>6</v>
      </c>
      <c r="C15" s="8" t="s">
        <v>5</v>
      </c>
      <c r="D15" s="9">
        <v>13</v>
      </c>
    </row>
    <row r="16" spans="1:4" x14ac:dyDescent="0.25">
      <c r="A16" s="7">
        <v>15</v>
      </c>
      <c r="B16" s="7" t="s">
        <v>6</v>
      </c>
      <c r="C16" s="8" t="s">
        <v>5</v>
      </c>
      <c r="D16" s="9">
        <v>12</v>
      </c>
    </row>
    <row r="17" spans="1:4" x14ac:dyDescent="0.25">
      <c r="A17" s="10">
        <v>16</v>
      </c>
      <c r="B17" s="10" t="s">
        <v>6</v>
      </c>
      <c r="C17" s="11" t="s">
        <v>5</v>
      </c>
      <c r="D17" s="12">
        <v>15.2</v>
      </c>
    </row>
    <row r="18" spans="1:4" x14ac:dyDescent="0.25">
      <c r="A18" s="4">
        <v>17</v>
      </c>
      <c r="B18" s="4" t="s">
        <v>4</v>
      </c>
      <c r="C18" s="4" t="s">
        <v>7</v>
      </c>
      <c r="D18" s="6">
        <v>12.2</v>
      </c>
    </row>
    <row r="19" spans="1:4" x14ac:dyDescent="0.25">
      <c r="A19" s="4">
        <v>18</v>
      </c>
      <c r="B19" s="4" t="s">
        <v>4</v>
      </c>
      <c r="C19" s="4" t="s">
        <v>7</v>
      </c>
      <c r="D19" s="6">
        <v>16.100000000000001</v>
      </c>
    </row>
    <row r="20" spans="1:4" x14ac:dyDescent="0.25">
      <c r="A20" s="4">
        <v>19</v>
      </c>
      <c r="B20" s="4" t="s">
        <v>4</v>
      </c>
      <c r="C20" s="4" t="s">
        <v>7</v>
      </c>
      <c r="D20" s="6">
        <v>12.3</v>
      </c>
    </row>
    <row r="21" spans="1:4" x14ac:dyDescent="0.25">
      <c r="A21" s="4">
        <v>20</v>
      </c>
      <c r="B21" s="4" t="s">
        <v>4</v>
      </c>
      <c r="C21" s="4" t="s">
        <v>7</v>
      </c>
      <c r="D21" s="6">
        <v>15.4</v>
      </c>
    </row>
    <row r="22" spans="1:4" x14ac:dyDescent="0.25">
      <c r="A22" s="4">
        <v>21</v>
      </c>
      <c r="B22" s="4" t="s">
        <v>4</v>
      </c>
      <c r="C22" s="4" t="s">
        <v>7</v>
      </c>
      <c r="D22" s="6">
        <v>16</v>
      </c>
    </row>
    <row r="23" spans="1:4" x14ac:dyDescent="0.25">
      <c r="A23" s="4">
        <v>22</v>
      </c>
      <c r="B23" s="4" t="s">
        <v>4</v>
      </c>
      <c r="C23" s="4" t="s">
        <v>7</v>
      </c>
      <c r="D23" s="6">
        <v>14.7</v>
      </c>
    </row>
    <row r="24" spans="1:4" x14ac:dyDescent="0.25">
      <c r="A24" s="4">
        <v>23</v>
      </c>
      <c r="B24" s="4" t="s">
        <v>4</v>
      </c>
      <c r="C24" s="4" t="s">
        <v>7</v>
      </c>
      <c r="D24" s="6">
        <v>13.7</v>
      </c>
    </row>
    <row r="25" spans="1:4" x14ac:dyDescent="0.25">
      <c r="A25" s="4">
        <v>24</v>
      </c>
      <c r="B25" s="4" t="s">
        <v>4</v>
      </c>
      <c r="C25" s="4" t="s">
        <v>7</v>
      </c>
      <c r="D25" s="6">
        <v>13.9</v>
      </c>
    </row>
    <row r="26" spans="1:4" x14ac:dyDescent="0.25">
      <c r="A26" s="7">
        <v>25</v>
      </c>
      <c r="B26" s="7" t="s">
        <v>6</v>
      </c>
      <c r="C26" s="7" t="s">
        <v>7</v>
      </c>
      <c r="D26" s="9">
        <f>40/2.54</f>
        <v>15.748031496062993</v>
      </c>
    </row>
    <row r="27" spans="1:4" x14ac:dyDescent="0.25">
      <c r="A27" s="7">
        <v>26</v>
      </c>
      <c r="B27" s="7" t="s">
        <v>6</v>
      </c>
      <c r="C27" s="7" t="s">
        <v>7</v>
      </c>
      <c r="D27" s="9">
        <f>41.2/2.54</f>
        <v>16.220472440944881</v>
      </c>
    </row>
    <row r="28" spans="1:4" x14ac:dyDescent="0.25">
      <c r="A28" s="7">
        <v>27</v>
      </c>
      <c r="B28" s="7" t="s">
        <v>6</v>
      </c>
      <c r="C28" s="7" t="s">
        <v>7</v>
      </c>
      <c r="D28" s="9">
        <f>36.2/2.54</f>
        <v>14.251968503937009</v>
      </c>
    </row>
    <row r="29" spans="1:4" x14ac:dyDescent="0.25">
      <c r="A29" s="7">
        <v>28</v>
      </c>
      <c r="B29" s="7" t="s">
        <v>6</v>
      </c>
      <c r="C29" s="7" t="s">
        <v>7</v>
      </c>
      <c r="D29" s="9">
        <v>19.2</v>
      </c>
    </row>
    <row r="30" spans="1:4" x14ac:dyDescent="0.25">
      <c r="A30" s="7">
        <v>29</v>
      </c>
      <c r="B30" s="7" t="s">
        <v>6</v>
      </c>
      <c r="C30" s="7" t="s">
        <v>7</v>
      </c>
      <c r="D30" s="9">
        <v>12.3</v>
      </c>
    </row>
    <row r="31" spans="1:4" x14ac:dyDescent="0.25">
      <c r="A31" s="7">
        <v>30</v>
      </c>
      <c r="B31" s="7" t="s">
        <v>6</v>
      </c>
      <c r="C31" s="7" t="s">
        <v>7</v>
      </c>
      <c r="D31" s="9">
        <f>33.2/2.54</f>
        <v>13.070866141732285</v>
      </c>
    </row>
    <row r="32" spans="1:4" x14ac:dyDescent="0.25">
      <c r="A32" s="7">
        <v>31</v>
      </c>
      <c r="B32" s="7" t="s">
        <v>6</v>
      </c>
      <c r="C32" s="7" t="s">
        <v>7</v>
      </c>
      <c r="D32" s="9">
        <v>16.2</v>
      </c>
    </row>
    <row r="33" spans="1:4" x14ac:dyDescent="0.25">
      <c r="A33" s="10">
        <v>32</v>
      </c>
      <c r="B33" s="10" t="s">
        <v>6</v>
      </c>
      <c r="C33" s="10" t="s">
        <v>7</v>
      </c>
      <c r="D33" s="12">
        <v>13.6</v>
      </c>
    </row>
    <row r="34" spans="1:4" x14ac:dyDescent="0.25">
      <c r="A34" s="4">
        <v>33</v>
      </c>
      <c r="B34" s="4" t="s">
        <v>4</v>
      </c>
      <c r="C34" s="5" t="s">
        <v>8</v>
      </c>
      <c r="D34" s="6">
        <v>13.4</v>
      </c>
    </row>
    <row r="35" spans="1:4" x14ac:dyDescent="0.25">
      <c r="A35" s="4">
        <v>34</v>
      </c>
      <c r="B35" s="4" t="s">
        <v>4</v>
      </c>
      <c r="C35" s="5" t="s">
        <v>8</v>
      </c>
      <c r="D35" s="6">
        <f>35.3/2.54</f>
        <v>13.897637795275589</v>
      </c>
    </row>
    <row r="36" spans="1:4" x14ac:dyDescent="0.25">
      <c r="A36" s="4">
        <v>35</v>
      </c>
      <c r="B36" s="4" t="s">
        <v>4</v>
      </c>
      <c r="C36" s="5" t="s">
        <v>8</v>
      </c>
      <c r="D36" s="6">
        <v>16</v>
      </c>
    </row>
    <row r="37" spans="1:4" x14ac:dyDescent="0.25">
      <c r="A37" s="4">
        <v>36</v>
      </c>
      <c r="B37" s="4" t="s">
        <v>4</v>
      </c>
      <c r="C37" s="5" t="s">
        <v>8</v>
      </c>
      <c r="D37" s="6">
        <v>13.6</v>
      </c>
    </row>
    <row r="38" spans="1:4" x14ac:dyDescent="0.25">
      <c r="A38" s="4">
        <v>37</v>
      </c>
      <c r="B38" s="4" t="s">
        <v>4</v>
      </c>
      <c r="C38" s="5" t="s">
        <v>8</v>
      </c>
      <c r="D38" s="6">
        <v>14.4</v>
      </c>
    </row>
    <row r="39" spans="1:4" x14ac:dyDescent="0.25">
      <c r="A39" s="4">
        <v>38</v>
      </c>
      <c r="B39" s="4" t="s">
        <v>4</v>
      </c>
      <c r="C39" s="5" t="s">
        <v>8</v>
      </c>
      <c r="D39" s="6">
        <v>15.3</v>
      </c>
    </row>
    <row r="40" spans="1:4" x14ac:dyDescent="0.25">
      <c r="A40" s="4">
        <v>39</v>
      </c>
      <c r="B40" s="4" t="s">
        <v>4</v>
      </c>
      <c r="C40" s="5" t="s">
        <v>8</v>
      </c>
      <c r="D40" s="6">
        <v>16</v>
      </c>
    </row>
    <row r="41" spans="1:4" x14ac:dyDescent="0.25">
      <c r="A41" s="4">
        <v>40</v>
      </c>
      <c r="B41" s="4" t="s">
        <v>4</v>
      </c>
      <c r="C41" s="5" t="s">
        <v>8</v>
      </c>
      <c r="D41" s="6">
        <f>35/2.54</f>
        <v>13.779527559055119</v>
      </c>
    </row>
    <row r="42" spans="1:4" x14ac:dyDescent="0.25">
      <c r="A42" s="7">
        <v>41</v>
      </c>
      <c r="B42" s="7" t="s">
        <v>6</v>
      </c>
      <c r="C42" s="8" t="s">
        <v>8</v>
      </c>
      <c r="D42" s="9">
        <v>12.1</v>
      </c>
    </row>
    <row r="43" spans="1:4" x14ac:dyDescent="0.25">
      <c r="A43" s="7">
        <v>42</v>
      </c>
      <c r="B43" s="7" t="s">
        <v>6</v>
      </c>
      <c r="C43" s="8" t="s">
        <v>8</v>
      </c>
      <c r="D43" s="9">
        <v>14.9</v>
      </c>
    </row>
    <row r="44" spans="1:4" x14ac:dyDescent="0.25">
      <c r="A44" s="7">
        <v>43</v>
      </c>
      <c r="B44" s="7" t="s">
        <v>6</v>
      </c>
      <c r="C44" s="8" t="s">
        <v>8</v>
      </c>
      <c r="D44" s="9">
        <v>13.5</v>
      </c>
    </row>
    <row r="45" spans="1:4" x14ac:dyDescent="0.25">
      <c r="A45" s="7">
        <v>44</v>
      </c>
      <c r="B45" s="7" t="s">
        <v>6</v>
      </c>
      <c r="C45" s="8" t="s">
        <v>8</v>
      </c>
      <c r="D45" s="9">
        <v>14</v>
      </c>
    </row>
    <row r="46" spans="1:4" x14ac:dyDescent="0.25">
      <c r="A46" s="7">
        <v>45</v>
      </c>
      <c r="B46" s="7" t="s">
        <v>6</v>
      </c>
      <c r="C46" s="8" t="s">
        <v>8</v>
      </c>
      <c r="D46" s="9">
        <v>13.5</v>
      </c>
    </row>
    <row r="47" spans="1:4" x14ac:dyDescent="0.25">
      <c r="A47" s="7">
        <v>46</v>
      </c>
      <c r="B47" s="7" t="s">
        <v>6</v>
      </c>
      <c r="C47" s="8" t="s">
        <v>8</v>
      </c>
      <c r="D47" s="9">
        <v>12.5</v>
      </c>
    </row>
    <row r="48" spans="1:4" x14ac:dyDescent="0.25">
      <c r="A48" s="7">
        <v>47</v>
      </c>
      <c r="B48" s="7" t="s">
        <v>6</v>
      </c>
      <c r="C48" s="8" t="s">
        <v>8</v>
      </c>
      <c r="D48" s="9">
        <f>39.5/2.54</f>
        <v>15.551181102362204</v>
      </c>
    </row>
    <row r="49" spans="1:4" x14ac:dyDescent="0.25">
      <c r="A49" s="10">
        <v>48</v>
      </c>
      <c r="B49" s="10" t="s">
        <v>6</v>
      </c>
      <c r="C49" s="11" t="s">
        <v>8</v>
      </c>
      <c r="D49" s="12">
        <f>39.2/2.54</f>
        <v>15.433070866141733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1388E-60AA-4F1E-958C-EB9B1D1A247E}">
  <dimension ref="A1:M47"/>
  <sheetViews>
    <sheetView workbookViewId="0">
      <selection activeCell="C2" sqref="C2"/>
    </sheetView>
  </sheetViews>
  <sheetFormatPr defaultColWidth="9.140625" defaultRowHeight="15" x14ac:dyDescent="0.25"/>
  <cols>
    <col min="2" max="2" width="12.5703125" bestFit="1" customWidth="1"/>
    <col min="3" max="3" width="5.7109375" bestFit="1" customWidth="1"/>
    <col min="4" max="4" width="7.28515625" customWidth="1"/>
    <col min="5" max="5" width="10.140625" customWidth="1"/>
    <col min="8" max="8" width="11.28515625" customWidth="1"/>
    <col min="9" max="9" width="10.140625" customWidth="1"/>
    <col min="10" max="10" width="5.42578125" customWidth="1"/>
    <col min="11" max="11" width="11.42578125" customWidth="1"/>
    <col min="12" max="12" width="12.5703125" customWidth="1"/>
  </cols>
  <sheetData>
    <row r="1" spans="1:13" ht="45" x14ac:dyDescent="0.25">
      <c r="A1" s="56" t="s">
        <v>225</v>
      </c>
      <c r="B1" s="56" t="s">
        <v>1</v>
      </c>
      <c r="C1" s="56" t="s">
        <v>10</v>
      </c>
      <c r="D1" s="56" t="s">
        <v>226</v>
      </c>
      <c r="E1" s="56" t="s">
        <v>227</v>
      </c>
      <c r="F1" s="56" t="s">
        <v>228</v>
      </c>
      <c r="G1" s="56" t="s">
        <v>229</v>
      </c>
      <c r="H1" s="56" t="s">
        <v>230</v>
      </c>
      <c r="I1" s="56" t="s">
        <v>231</v>
      </c>
      <c r="J1" s="56" t="s">
        <v>232</v>
      </c>
      <c r="K1" s="56" t="s">
        <v>233</v>
      </c>
      <c r="L1" s="56" t="s">
        <v>234</v>
      </c>
      <c r="M1" s="56"/>
    </row>
    <row r="2" spans="1:13" x14ac:dyDescent="0.25">
      <c r="A2" s="57">
        <v>1</v>
      </c>
      <c r="B2" s="58" t="s">
        <v>4</v>
      </c>
      <c r="C2" s="59" t="s">
        <v>5</v>
      </c>
      <c r="D2" s="60"/>
      <c r="E2" s="61">
        <v>13.172666666666668</v>
      </c>
      <c r="F2" s="61">
        <v>37.327500000000001</v>
      </c>
      <c r="G2" s="61">
        <v>83.594999999999999</v>
      </c>
      <c r="H2" s="61"/>
      <c r="I2" s="61"/>
      <c r="J2" s="61">
        <v>11.86</v>
      </c>
      <c r="K2" s="61">
        <v>13.42</v>
      </c>
      <c r="L2" s="61">
        <f t="shared" ref="L2:L47" si="0">K2-J2</f>
        <v>1.5600000000000005</v>
      </c>
    </row>
    <row r="3" spans="1:13" x14ac:dyDescent="0.25">
      <c r="A3" s="57">
        <v>2</v>
      </c>
      <c r="B3" s="58" t="s">
        <v>4</v>
      </c>
      <c r="C3" s="59" t="s">
        <v>5</v>
      </c>
      <c r="D3" s="60"/>
      <c r="E3" s="61">
        <v>10.318</v>
      </c>
      <c r="F3" s="61">
        <v>51.15</v>
      </c>
      <c r="G3" s="61">
        <v>77.182500000000005</v>
      </c>
      <c r="H3" s="61"/>
      <c r="I3" s="61"/>
      <c r="J3" s="61">
        <v>17.63</v>
      </c>
      <c r="K3" s="61">
        <v>20.52</v>
      </c>
      <c r="L3" s="61">
        <f t="shared" si="0"/>
        <v>2.8900000000000006</v>
      </c>
    </row>
    <row r="4" spans="1:13" x14ac:dyDescent="0.25">
      <c r="A4" s="57">
        <v>3</v>
      </c>
      <c r="B4" s="58" t="s">
        <v>4</v>
      </c>
      <c r="C4" s="59" t="s">
        <v>5</v>
      </c>
      <c r="E4" s="61">
        <v>10.720666666666666</v>
      </c>
      <c r="F4" s="61">
        <v>41.972499999999997</v>
      </c>
      <c r="G4" s="61">
        <v>73.890000000000015</v>
      </c>
      <c r="H4" s="61"/>
      <c r="I4" s="61"/>
      <c r="J4" s="61">
        <v>11.96</v>
      </c>
      <c r="K4" s="61">
        <v>13.85</v>
      </c>
      <c r="L4" s="61">
        <f t="shared" si="0"/>
        <v>1.8899999999999988</v>
      </c>
    </row>
    <row r="5" spans="1:13" x14ac:dyDescent="0.25">
      <c r="A5" s="57">
        <v>4</v>
      </c>
      <c r="B5" s="58" t="s">
        <v>4</v>
      </c>
      <c r="C5" s="59" t="s">
        <v>5</v>
      </c>
      <c r="E5" s="61">
        <v>11.392666666666665</v>
      </c>
      <c r="F5" s="61">
        <v>45.712499999999999</v>
      </c>
      <c r="G5" s="61">
        <v>62.097499999999997</v>
      </c>
      <c r="H5" s="61"/>
      <c r="I5" s="61"/>
      <c r="J5" s="61">
        <v>10.68</v>
      </c>
      <c r="K5" s="61">
        <v>11.93</v>
      </c>
      <c r="L5" s="61">
        <f t="shared" si="0"/>
        <v>1.25</v>
      </c>
    </row>
    <row r="6" spans="1:13" x14ac:dyDescent="0.25">
      <c r="A6" s="57">
        <v>5</v>
      </c>
      <c r="B6" s="58" t="s">
        <v>4</v>
      </c>
      <c r="C6" s="59" t="s">
        <v>5</v>
      </c>
      <c r="D6" s="60"/>
      <c r="E6" s="61">
        <v>12.478000000000002</v>
      </c>
      <c r="F6" s="61">
        <v>61.69</v>
      </c>
      <c r="G6" s="61">
        <v>69.715000000000003</v>
      </c>
      <c r="H6" s="61"/>
      <c r="I6" s="61"/>
      <c r="J6" s="61">
        <v>15.8</v>
      </c>
      <c r="K6" s="61">
        <v>18.239999999999998</v>
      </c>
      <c r="L6" s="61">
        <f t="shared" si="0"/>
        <v>2.4399999999999977</v>
      </c>
    </row>
    <row r="7" spans="1:13" x14ac:dyDescent="0.25">
      <c r="A7" s="57">
        <v>6</v>
      </c>
      <c r="B7" s="58" t="s">
        <v>4</v>
      </c>
      <c r="C7" s="59" t="s">
        <v>5</v>
      </c>
      <c r="D7" s="60"/>
      <c r="E7" s="61">
        <v>9.6466666666666665</v>
      </c>
      <c r="F7" s="61">
        <v>56.712499999999999</v>
      </c>
      <c r="G7" s="61">
        <v>54.702500000000001</v>
      </c>
      <c r="H7" s="61"/>
      <c r="I7" s="61"/>
      <c r="J7" s="61">
        <v>14.45</v>
      </c>
      <c r="K7" s="61">
        <v>16.25</v>
      </c>
      <c r="L7" s="61">
        <f t="shared" si="0"/>
        <v>1.8000000000000007</v>
      </c>
    </row>
    <row r="8" spans="1:13" x14ac:dyDescent="0.25">
      <c r="A8" s="57">
        <v>8</v>
      </c>
      <c r="B8" s="58" t="s">
        <v>4</v>
      </c>
      <c r="C8" s="59" t="s">
        <v>5</v>
      </c>
      <c r="D8" s="62"/>
      <c r="E8" s="61">
        <v>14.629333333333337</v>
      </c>
      <c r="F8" s="61">
        <v>65.97999999999999</v>
      </c>
      <c r="G8" s="61">
        <v>67.362499999999997</v>
      </c>
      <c r="H8" s="61"/>
      <c r="I8" s="61"/>
      <c r="J8" s="61">
        <v>24.15</v>
      </c>
      <c r="K8" s="61">
        <v>26.57</v>
      </c>
      <c r="L8" s="61">
        <f t="shared" si="0"/>
        <v>2.4200000000000017</v>
      </c>
    </row>
    <row r="9" spans="1:13" x14ac:dyDescent="0.25">
      <c r="A9" s="57">
        <v>10</v>
      </c>
      <c r="B9" s="58" t="s">
        <v>6</v>
      </c>
      <c r="C9" s="59" t="s">
        <v>5</v>
      </c>
      <c r="D9" s="60"/>
      <c r="E9" s="61">
        <v>9.6753333333333309</v>
      </c>
      <c r="F9" s="61">
        <v>68.077499999999986</v>
      </c>
      <c r="G9" s="61">
        <v>76.167500000000004</v>
      </c>
      <c r="H9" s="61">
        <v>7.2650000000000006</v>
      </c>
      <c r="I9" s="61">
        <v>3.5999999999999996</v>
      </c>
      <c r="J9" s="61">
        <v>38.630000000000003</v>
      </c>
      <c r="K9" s="61">
        <v>40.75</v>
      </c>
      <c r="L9" s="61">
        <f t="shared" si="0"/>
        <v>2.1199999999999974</v>
      </c>
    </row>
    <row r="10" spans="1:13" x14ac:dyDescent="0.25">
      <c r="A10" s="57">
        <v>11</v>
      </c>
      <c r="B10" s="58" t="s">
        <v>6</v>
      </c>
      <c r="C10" s="59" t="s">
        <v>5</v>
      </c>
      <c r="D10" s="60"/>
      <c r="E10" s="61">
        <v>10.703333333333331</v>
      </c>
      <c r="F10" s="61">
        <v>38.502499999999998</v>
      </c>
      <c r="G10" s="61">
        <v>64.115000000000009</v>
      </c>
      <c r="H10" s="61">
        <v>7.1383333333333328</v>
      </c>
      <c r="I10" s="61">
        <v>3.331666666666667</v>
      </c>
      <c r="J10" s="61">
        <v>16.28</v>
      </c>
      <c r="K10" s="61">
        <v>17.23</v>
      </c>
      <c r="L10" s="61">
        <f t="shared" si="0"/>
        <v>0.94999999999999929</v>
      </c>
    </row>
    <row r="11" spans="1:13" x14ac:dyDescent="0.25">
      <c r="A11" s="57">
        <v>12</v>
      </c>
      <c r="B11" s="58" t="s">
        <v>6</v>
      </c>
      <c r="C11" s="59" t="s">
        <v>5</v>
      </c>
      <c r="D11" s="60"/>
      <c r="E11" s="61">
        <v>9.6800000000000015</v>
      </c>
      <c r="F11" s="61">
        <v>40.01</v>
      </c>
      <c r="G11" s="61">
        <v>73.83</v>
      </c>
      <c r="H11" s="61">
        <v>4.1766666666666667</v>
      </c>
      <c r="I11" s="61">
        <v>4.3099999999999996</v>
      </c>
      <c r="J11" s="61">
        <v>17.29</v>
      </c>
      <c r="K11" s="61">
        <v>18.73</v>
      </c>
      <c r="L11" s="61">
        <f t="shared" si="0"/>
        <v>1.4400000000000013</v>
      </c>
    </row>
    <row r="12" spans="1:13" x14ac:dyDescent="0.25">
      <c r="A12" s="57">
        <v>13</v>
      </c>
      <c r="B12" s="58" t="s">
        <v>6</v>
      </c>
      <c r="C12" s="59" t="s">
        <v>5</v>
      </c>
      <c r="D12" s="60"/>
      <c r="E12" s="61">
        <v>11.975333333333335</v>
      </c>
      <c r="F12" s="61">
        <v>48.072499999999998</v>
      </c>
      <c r="G12" s="61">
        <v>59.755000000000003</v>
      </c>
      <c r="H12" s="61">
        <v>6.5350000000000001</v>
      </c>
      <c r="I12" s="61">
        <v>8.2416666666666654</v>
      </c>
      <c r="J12" s="61">
        <v>28.01</v>
      </c>
      <c r="K12" s="61">
        <v>29.77</v>
      </c>
      <c r="L12" s="61">
        <f t="shared" si="0"/>
        <v>1.759999999999998</v>
      </c>
    </row>
    <row r="13" spans="1:13" x14ac:dyDescent="0.25">
      <c r="A13" s="57">
        <v>14</v>
      </c>
      <c r="B13" s="58" t="s">
        <v>6</v>
      </c>
      <c r="C13" s="59" t="s">
        <v>5</v>
      </c>
      <c r="D13" s="60"/>
      <c r="E13" s="61">
        <v>12.883333333333335</v>
      </c>
      <c r="F13" s="61">
        <v>55.047499999999999</v>
      </c>
      <c r="G13" s="61">
        <v>51.902500000000003</v>
      </c>
      <c r="H13" s="61">
        <v>7.6583333333333341</v>
      </c>
      <c r="I13" s="61">
        <v>6.8916666666666657</v>
      </c>
      <c r="J13" s="61">
        <v>23</v>
      </c>
      <c r="K13" s="61">
        <v>25.57</v>
      </c>
      <c r="L13" s="61">
        <f t="shared" si="0"/>
        <v>2.5700000000000003</v>
      </c>
    </row>
    <row r="14" spans="1:13" x14ac:dyDescent="0.25">
      <c r="A14" s="57">
        <v>15</v>
      </c>
      <c r="B14" s="58" t="s">
        <v>6</v>
      </c>
      <c r="C14" s="59" t="s">
        <v>5</v>
      </c>
      <c r="D14" s="60"/>
      <c r="E14" s="61">
        <v>10.919999999999998</v>
      </c>
      <c r="F14" s="61">
        <v>56.362500000000004</v>
      </c>
      <c r="G14" s="61">
        <v>76.009999999999991</v>
      </c>
      <c r="H14" s="61">
        <v>3.7166666666666668</v>
      </c>
      <c r="I14" s="61">
        <v>6.5566666666666675</v>
      </c>
      <c r="J14" s="61">
        <v>30.01</v>
      </c>
      <c r="K14" s="61">
        <v>32.799999999999997</v>
      </c>
      <c r="L14" s="61">
        <f t="shared" si="0"/>
        <v>2.7899999999999956</v>
      </c>
    </row>
    <row r="15" spans="1:13" x14ac:dyDescent="0.25">
      <c r="A15" s="57">
        <v>16</v>
      </c>
      <c r="B15" s="63" t="s">
        <v>6</v>
      </c>
      <c r="C15" s="64" t="s">
        <v>5</v>
      </c>
      <c r="D15" s="60"/>
      <c r="E15" s="61">
        <v>13.343333333333332</v>
      </c>
      <c r="F15" s="61">
        <v>54.517499999999998</v>
      </c>
      <c r="G15" s="61">
        <v>64.61</v>
      </c>
      <c r="H15" s="61">
        <v>8.586666666666666</v>
      </c>
      <c r="I15" s="61">
        <v>7.339999999999999</v>
      </c>
      <c r="J15" s="61">
        <v>35.93</v>
      </c>
      <c r="K15" s="61">
        <v>39.19</v>
      </c>
      <c r="L15" s="61">
        <f t="shared" si="0"/>
        <v>3.259999999999998</v>
      </c>
    </row>
    <row r="16" spans="1:13" x14ac:dyDescent="0.25">
      <c r="A16" s="57">
        <v>17</v>
      </c>
      <c r="B16" s="58" t="s">
        <v>4</v>
      </c>
      <c r="C16" s="58" t="s">
        <v>7</v>
      </c>
      <c r="D16" s="60"/>
      <c r="E16" s="61">
        <v>13.069999999999997</v>
      </c>
      <c r="F16" s="61">
        <v>51.377499999999998</v>
      </c>
      <c r="G16" s="61">
        <v>58.665000000000006</v>
      </c>
      <c r="H16" s="61"/>
      <c r="I16" s="61"/>
      <c r="J16" s="61">
        <v>15.19</v>
      </c>
      <c r="K16" s="61">
        <v>16.14</v>
      </c>
      <c r="L16" s="61">
        <f t="shared" si="0"/>
        <v>0.95000000000000107</v>
      </c>
    </row>
    <row r="17" spans="1:12" x14ac:dyDescent="0.25">
      <c r="A17" s="57">
        <v>18</v>
      </c>
      <c r="B17" s="58" t="s">
        <v>4</v>
      </c>
      <c r="C17" s="58" t="s">
        <v>7</v>
      </c>
      <c r="D17" s="60"/>
      <c r="E17" s="61">
        <v>17.758666666666667</v>
      </c>
      <c r="F17" s="61">
        <v>54.1325</v>
      </c>
      <c r="G17" s="61">
        <v>82.844999999999999</v>
      </c>
      <c r="H17" s="61"/>
      <c r="I17" s="61"/>
      <c r="J17" s="61">
        <v>22.71</v>
      </c>
      <c r="K17" s="61">
        <v>26.5</v>
      </c>
      <c r="L17" s="61">
        <f t="shared" si="0"/>
        <v>3.7899999999999991</v>
      </c>
    </row>
    <row r="18" spans="1:12" x14ac:dyDescent="0.25">
      <c r="A18" s="57">
        <v>19</v>
      </c>
      <c r="B18" s="58" t="s">
        <v>4</v>
      </c>
      <c r="C18" s="58" t="s">
        <v>7</v>
      </c>
      <c r="D18" s="60"/>
      <c r="E18" s="61">
        <v>15.550666666666666</v>
      </c>
      <c r="F18" s="61">
        <v>43.004999999999995</v>
      </c>
      <c r="G18" s="61">
        <v>66.97999999999999</v>
      </c>
      <c r="H18" s="61"/>
      <c r="I18" s="61"/>
      <c r="J18" s="61">
        <v>8.65</v>
      </c>
      <c r="K18" s="61">
        <v>12.12</v>
      </c>
      <c r="L18" s="61">
        <f t="shared" si="0"/>
        <v>3.4699999999999989</v>
      </c>
    </row>
    <row r="19" spans="1:12" x14ac:dyDescent="0.25">
      <c r="A19" s="57">
        <v>20</v>
      </c>
      <c r="B19" s="58" t="s">
        <v>4</v>
      </c>
      <c r="C19" s="58" t="s">
        <v>7</v>
      </c>
      <c r="D19" s="62"/>
      <c r="E19" s="61">
        <v>17.955333333333336</v>
      </c>
      <c r="F19" s="61">
        <v>45.157500000000006</v>
      </c>
      <c r="G19" s="61">
        <v>72.08250000000001</v>
      </c>
      <c r="H19" s="61"/>
      <c r="I19" s="61"/>
      <c r="J19" s="61">
        <v>20.170000000000002</v>
      </c>
      <c r="K19" s="61">
        <v>23.41</v>
      </c>
      <c r="L19" s="61">
        <f t="shared" si="0"/>
        <v>3.2399999999999984</v>
      </c>
    </row>
    <row r="20" spans="1:12" x14ac:dyDescent="0.25">
      <c r="A20" s="57">
        <v>21</v>
      </c>
      <c r="B20" s="58" t="s">
        <v>4</v>
      </c>
      <c r="C20" s="58" t="s">
        <v>7</v>
      </c>
      <c r="D20" s="60"/>
      <c r="E20" s="61">
        <v>17.857333333333333</v>
      </c>
      <c r="F20" s="61">
        <v>24.442500000000003</v>
      </c>
      <c r="G20" s="61">
        <v>69.784999999999997</v>
      </c>
      <c r="H20" s="61"/>
      <c r="I20" s="61"/>
      <c r="J20" s="61">
        <v>7.18</v>
      </c>
      <c r="K20" s="61">
        <v>7.33</v>
      </c>
      <c r="L20" s="61">
        <f t="shared" si="0"/>
        <v>0.15000000000000036</v>
      </c>
    </row>
    <row r="21" spans="1:12" x14ac:dyDescent="0.25">
      <c r="A21" s="57">
        <v>22</v>
      </c>
      <c r="B21" s="58" t="s">
        <v>4</v>
      </c>
      <c r="C21" s="58" t="s">
        <v>7</v>
      </c>
      <c r="D21" s="60"/>
      <c r="E21" s="61">
        <v>14.966000000000001</v>
      </c>
      <c r="F21" s="61">
        <v>53.192500000000003</v>
      </c>
      <c r="G21" s="61">
        <v>64.58250000000001</v>
      </c>
      <c r="H21" s="61"/>
      <c r="I21" s="61"/>
      <c r="J21" s="61">
        <v>19.77</v>
      </c>
      <c r="K21" s="61">
        <v>21.47</v>
      </c>
      <c r="L21" s="61">
        <f t="shared" si="0"/>
        <v>1.6999999999999993</v>
      </c>
    </row>
    <row r="22" spans="1:12" x14ac:dyDescent="0.25">
      <c r="A22" s="57">
        <v>23</v>
      </c>
      <c r="B22" s="58" t="s">
        <v>4</v>
      </c>
      <c r="C22" s="58" t="s">
        <v>7</v>
      </c>
      <c r="D22" s="60"/>
      <c r="E22" s="61">
        <v>13.410666666666666</v>
      </c>
      <c r="F22" s="61">
        <v>56.612500000000004</v>
      </c>
      <c r="G22" s="61">
        <v>55.155000000000001</v>
      </c>
      <c r="H22" s="61"/>
      <c r="I22" s="61"/>
      <c r="J22" s="61">
        <v>14.51</v>
      </c>
      <c r="K22" s="61">
        <v>15.65</v>
      </c>
      <c r="L22" s="61">
        <f t="shared" si="0"/>
        <v>1.1400000000000006</v>
      </c>
    </row>
    <row r="23" spans="1:12" x14ac:dyDescent="0.25">
      <c r="A23" s="57">
        <v>24</v>
      </c>
      <c r="B23" s="58" t="s">
        <v>4</v>
      </c>
      <c r="C23" s="58" t="s">
        <v>7</v>
      </c>
      <c r="D23" s="60"/>
      <c r="E23" s="61">
        <v>9.1180000000000003</v>
      </c>
      <c r="F23" s="61">
        <v>57.965000000000003</v>
      </c>
      <c r="G23" s="61">
        <v>68.28</v>
      </c>
      <c r="H23" s="61"/>
      <c r="I23" s="61"/>
      <c r="J23" s="61">
        <v>15.06</v>
      </c>
      <c r="K23" s="61">
        <v>15.73</v>
      </c>
      <c r="L23" s="61">
        <f t="shared" si="0"/>
        <v>0.66999999999999993</v>
      </c>
    </row>
    <row r="24" spans="1:12" x14ac:dyDescent="0.25">
      <c r="A24" s="57">
        <v>25</v>
      </c>
      <c r="B24" s="58" t="s">
        <v>6</v>
      </c>
      <c r="C24" s="58" t="s">
        <v>7</v>
      </c>
      <c r="D24" s="60"/>
      <c r="E24" s="61">
        <v>15.030666666666665</v>
      </c>
      <c r="F24" s="61">
        <v>44.172499999999999</v>
      </c>
      <c r="G24" s="61">
        <v>66.942499999999995</v>
      </c>
      <c r="H24" s="61">
        <v>9.2933333333333348</v>
      </c>
      <c r="I24" s="61">
        <v>5.373333333333334</v>
      </c>
      <c r="J24" s="61">
        <v>31.64</v>
      </c>
      <c r="K24" s="61">
        <v>32.86</v>
      </c>
      <c r="L24" s="61">
        <f t="shared" si="0"/>
        <v>1.2199999999999989</v>
      </c>
    </row>
    <row r="25" spans="1:12" x14ac:dyDescent="0.25">
      <c r="A25" s="57">
        <v>26</v>
      </c>
      <c r="B25" s="58" t="s">
        <v>6</v>
      </c>
      <c r="C25" s="58" t="s">
        <v>7</v>
      </c>
      <c r="E25" s="61">
        <v>13.577333333333334</v>
      </c>
      <c r="F25" s="61">
        <v>54.862499999999997</v>
      </c>
      <c r="G25" s="61">
        <v>63.42</v>
      </c>
      <c r="H25" s="61">
        <v>8.6016666666666666</v>
      </c>
      <c r="I25" s="61">
        <v>4.8083333333333336</v>
      </c>
      <c r="J25" s="61">
        <v>33.31</v>
      </c>
      <c r="K25" s="61">
        <v>34.9</v>
      </c>
      <c r="L25" s="61">
        <f t="shared" si="0"/>
        <v>1.5899999999999963</v>
      </c>
    </row>
    <row r="26" spans="1:12" x14ac:dyDescent="0.25">
      <c r="A26" s="57">
        <v>27</v>
      </c>
      <c r="B26" s="58" t="s">
        <v>6</v>
      </c>
      <c r="C26" s="58" t="s">
        <v>7</v>
      </c>
      <c r="E26" s="61">
        <v>13.198</v>
      </c>
      <c r="F26" s="61">
        <v>32.944999999999993</v>
      </c>
      <c r="G26" s="61">
        <v>82.990000000000009</v>
      </c>
      <c r="H26" s="61">
        <v>6.5283333333333333</v>
      </c>
      <c r="I26" s="61">
        <v>5.7866666666666662</v>
      </c>
      <c r="J26" s="61">
        <v>17.79</v>
      </c>
      <c r="K26" s="61">
        <v>18.8</v>
      </c>
      <c r="L26" s="61">
        <f t="shared" si="0"/>
        <v>1.0100000000000016</v>
      </c>
    </row>
    <row r="27" spans="1:12" x14ac:dyDescent="0.25">
      <c r="A27" s="57">
        <v>28</v>
      </c>
      <c r="B27" s="58" t="s">
        <v>6</v>
      </c>
      <c r="C27" s="58" t="s">
        <v>7</v>
      </c>
      <c r="D27" s="60"/>
      <c r="E27" s="61">
        <v>12.661999999999997</v>
      </c>
      <c r="F27" s="61">
        <v>50.427500000000002</v>
      </c>
      <c r="G27" s="61">
        <v>50.87</v>
      </c>
      <c r="H27" s="61">
        <v>6.793333333333333</v>
      </c>
      <c r="I27" s="61">
        <v>7.9983333333333322</v>
      </c>
      <c r="J27" s="61">
        <v>21.91</v>
      </c>
      <c r="K27" s="61">
        <v>22.83</v>
      </c>
      <c r="L27" s="61">
        <f t="shared" si="0"/>
        <v>0.91999999999999815</v>
      </c>
    </row>
    <row r="28" spans="1:12" x14ac:dyDescent="0.25">
      <c r="A28" s="57">
        <v>29</v>
      </c>
      <c r="B28" s="58" t="s">
        <v>6</v>
      </c>
      <c r="C28" s="58" t="s">
        <v>7</v>
      </c>
      <c r="D28" s="60"/>
      <c r="E28" s="61">
        <v>13.271333333333333</v>
      </c>
      <c r="F28" s="61">
        <v>54.940000000000005</v>
      </c>
      <c r="G28" s="61">
        <v>71.757500000000007</v>
      </c>
      <c r="H28" s="61">
        <v>9.57</v>
      </c>
      <c r="I28" s="61">
        <v>5.2433333333333332</v>
      </c>
      <c r="J28" s="61">
        <v>27.58</v>
      </c>
      <c r="K28" s="61">
        <v>28.66</v>
      </c>
      <c r="L28" s="61">
        <f t="shared" si="0"/>
        <v>1.0800000000000018</v>
      </c>
    </row>
    <row r="29" spans="1:12" x14ac:dyDescent="0.25">
      <c r="A29" s="57">
        <v>30</v>
      </c>
      <c r="B29" s="58" t="s">
        <v>6</v>
      </c>
      <c r="C29" s="58" t="s">
        <v>7</v>
      </c>
      <c r="E29" s="61">
        <v>10.873333333333333</v>
      </c>
      <c r="F29" s="61">
        <v>19.102499999999999</v>
      </c>
      <c r="G29" s="61">
        <v>86.792500000000004</v>
      </c>
      <c r="H29" s="61">
        <v>5.1150000000000002</v>
      </c>
      <c r="I29" s="61">
        <v>4.3616666666666672</v>
      </c>
      <c r="J29" s="61">
        <v>12.03</v>
      </c>
      <c r="K29" s="61">
        <v>12.86</v>
      </c>
      <c r="L29" s="61">
        <f t="shared" si="0"/>
        <v>0.83000000000000007</v>
      </c>
    </row>
    <row r="30" spans="1:12" x14ac:dyDescent="0.25">
      <c r="A30" s="57">
        <v>31</v>
      </c>
      <c r="B30" s="58" t="s">
        <v>6</v>
      </c>
      <c r="C30" s="58" t="s">
        <v>7</v>
      </c>
      <c r="D30" s="60"/>
      <c r="E30" s="61">
        <v>14.216666666666667</v>
      </c>
      <c r="F30" s="61">
        <v>60.884999999999998</v>
      </c>
      <c r="G30" s="61">
        <v>61.372499999999995</v>
      </c>
      <c r="H30" s="61">
        <v>5.5166666666666666</v>
      </c>
      <c r="I30" s="61">
        <v>5.626666666666666</v>
      </c>
      <c r="J30" s="61">
        <v>32.409999999999997</v>
      </c>
      <c r="K30" s="61">
        <v>35.049999999999997</v>
      </c>
      <c r="L30" s="61">
        <f t="shared" si="0"/>
        <v>2.6400000000000006</v>
      </c>
    </row>
    <row r="31" spans="1:12" x14ac:dyDescent="0.25">
      <c r="A31" s="57">
        <v>32</v>
      </c>
      <c r="B31" s="58" t="s">
        <v>6</v>
      </c>
      <c r="C31" s="58" t="s">
        <v>7</v>
      </c>
      <c r="E31" s="61">
        <v>8.0053333333333345</v>
      </c>
      <c r="F31" s="61">
        <v>29.5425</v>
      </c>
      <c r="G31" s="61">
        <v>71.112499999999997</v>
      </c>
      <c r="H31" s="61">
        <v>4.7633333333333336</v>
      </c>
      <c r="I31" s="61">
        <v>4.671666666666666</v>
      </c>
      <c r="J31" s="61">
        <v>11.94</v>
      </c>
      <c r="K31" s="61">
        <v>12.93</v>
      </c>
      <c r="L31" s="61">
        <f t="shared" si="0"/>
        <v>0.99000000000000021</v>
      </c>
    </row>
    <row r="32" spans="1:12" x14ac:dyDescent="0.25">
      <c r="A32" s="57">
        <v>33</v>
      </c>
      <c r="B32" s="58" t="s">
        <v>4</v>
      </c>
      <c r="C32" s="59" t="s">
        <v>8</v>
      </c>
      <c r="E32" s="61">
        <v>19.679333333333329</v>
      </c>
      <c r="F32" s="61">
        <v>56.79</v>
      </c>
      <c r="G32" s="61">
        <v>62.032499999999999</v>
      </c>
      <c r="H32" s="61"/>
      <c r="I32" s="61"/>
      <c r="J32" s="61">
        <v>23.96</v>
      </c>
      <c r="K32" s="61">
        <v>24.55</v>
      </c>
      <c r="L32" s="61">
        <f t="shared" si="0"/>
        <v>0.58999999999999986</v>
      </c>
    </row>
    <row r="33" spans="1:12" x14ac:dyDescent="0.25">
      <c r="A33" s="57">
        <v>34</v>
      </c>
      <c r="B33" s="58" t="s">
        <v>4</v>
      </c>
      <c r="C33" s="59" t="s">
        <v>8</v>
      </c>
      <c r="E33" s="61">
        <v>15.562666666666667</v>
      </c>
      <c r="F33" s="61">
        <v>55.202500000000001</v>
      </c>
      <c r="G33" s="61">
        <v>51.975000000000001</v>
      </c>
      <c r="H33" s="61"/>
      <c r="I33" s="61"/>
      <c r="J33" s="61">
        <v>16.72</v>
      </c>
      <c r="K33" s="61">
        <v>17.78</v>
      </c>
      <c r="L33" s="61">
        <f t="shared" si="0"/>
        <v>1.0600000000000023</v>
      </c>
    </row>
    <row r="34" spans="1:12" x14ac:dyDescent="0.25">
      <c r="A34" s="57">
        <v>35</v>
      </c>
      <c r="B34" s="58" t="s">
        <v>4</v>
      </c>
      <c r="C34" s="59" t="s">
        <v>8</v>
      </c>
      <c r="D34" s="60"/>
      <c r="E34" s="61">
        <v>16.195999999999998</v>
      </c>
      <c r="F34" s="61">
        <v>76.547499999999999</v>
      </c>
      <c r="G34" s="61">
        <v>77.752499999999998</v>
      </c>
      <c r="H34" s="61"/>
      <c r="I34" s="61"/>
      <c r="J34" s="61">
        <v>32.26</v>
      </c>
      <c r="K34" s="61">
        <v>33.82</v>
      </c>
      <c r="L34" s="61">
        <f t="shared" si="0"/>
        <v>1.5600000000000023</v>
      </c>
    </row>
    <row r="35" spans="1:12" x14ac:dyDescent="0.25">
      <c r="A35" s="57">
        <v>36</v>
      </c>
      <c r="B35" s="58" t="s">
        <v>4</v>
      </c>
      <c r="C35" s="59" t="s">
        <v>8</v>
      </c>
      <c r="D35" s="60"/>
      <c r="E35" s="61">
        <v>18.296666666666667</v>
      </c>
      <c r="F35" s="61">
        <v>54.182500000000005</v>
      </c>
      <c r="G35" s="61">
        <v>77.557500000000005</v>
      </c>
      <c r="H35" s="61"/>
      <c r="I35" s="61"/>
      <c r="J35" s="61">
        <v>31.58</v>
      </c>
      <c r="K35" s="61">
        <v>32.67</v>
      </c>
      <c r="L35" s="61">
        <f t="shared" si="0"/>
        <v>1.0900000000000034</v>
      </c>
    </row>
    <row r="36" spans="1:12" x14ac:dyDescent="0.25">
      <c r="A36" s="57">
        <v>37</v>
      </c>
      <c r="B36" s="58" t="s">
        <v>4</v>
      </c>
      <c r="C36" s="59" t="s">
        <v>8</v>
      </c>
      <c r="E36" s="61">
        <v>23.498666666666669</v>
      </c>
      <c r="F36" s="61">
        <v>24.11</v>
      </c>
      <c r="G36" s="61">
        <v>72.537499999999994</v>
      </c>
      <c r="H36" s="61"/>
      <c r="I36" s="61"/>
      <c r="J36" s="61">
        <v>15.42</v>
      </c>
      <c r="K36" s="61">
        <v>16.3</v>
      </c>
      <c r="L36" s="61">
        <f t="shared" si="0"/>
        <v>0.88000000000000078</v>
      </c>
    </row>
    <row r="37" spans="1:12" x14ac:dyDescent="0.25">
      <c r="A37" s="57">
        <v>38</v>
      </c>
      <c r="B37" s="58" t="s">
        <v>4</v>
      </c>
      <c r="C37" s="59" t="s">
        <v>8</v>
      </c>
      <c r="E37" s="61">
        <v>12.709999999999999</v>
      </c>
      <c r="F37" s="61">
        <v>55.322499999999998</v>
      </c>
      <c r="G37" s="61">
        <v>61.055000000000007</v>
      </c>
      <c r="H37" s="61"/>
      <c r="I37" s="61"/>
      <c r="J37" s="61">
        <v>12.73</v>
      </c>
      <c r="K37" s="61">
        <v>14.39</v>
      </c>
      <c r="L37" s="61">
        <f t="shared" si="0"/>
        <v>1.6600000000000001</v>
      </c>
    </row>
    <row r="38" spans="1:12" x14ac:dyDescent="0.25">
      <c r="A38" s="57">
        <v>39</v>
      </c>
      <c r="B38" s="58" t="s">
        <v>4</v>
      </c>
      <c r="C38" s="59" t="s">
        <v>8</v>
      </c>
      <c r="E38" s="61">
        <v>14.88466666666667</v>
      </c>
      <c r="F38" s="61">
        <v>50.474999999999994</v>
      </c>
      <c r="G38" s="61">
        <v>83.857500000000002</v>
      </c>
      <c r="H38" s="61"/>
      <c r="I38" s="61"/>
      <c r="J38" s="61">
        <v>25.33</v>
      </c>
      <c r="K38" s="61">
        <v>26.3</v>
      </c>
      <c r="L38" s="61">
        <f t="shared" si="0"/>
        <v>0.97000000000000242</v>
      </c>
    </row>
    <row r="39" spans="1:12" x14ac:dyDescent="0.25">
      <c r="A39" s="57">
        <v>40</v>
      </c>
      <c r="B39" s="58" t="s">
        <v>4</v>
      </c>
      <c r="C39" s="59" t="s">
        <v>8</v>
      </c>
      <c r="E39" s="61">
        <v>15.539333333333333</v>
      </c>
      <c r="F39" s="61">
        <v>53.449999999999996</v>
      </c>
      <c r="G39" s="61">
        <v>53.254999999999995</v>
      </c>
      <c r="H39" s="61"/>
      <c r="I39" s="61"/>
      <c r="J39" s="61">
        <v>18.489999999999998</v>
      </c>
      <c r="K39" s="61">
        <v>18.96</v>
      </c>
      <c r="L39" s="61">
        <f t="shared" si="0"/>
        <v>0.47000000000000242</v>
      </c>
    </row>
    <row r="40" spans="1:12" x14ac:dyDescent="0.25">
      <c r="A40" s="57">
        <v>41</v>
      </c>
      <c r="B40" s="58" t="s">
        <v>6</v>
      </c>
      <c r="C40" s="59" t="s">
        <v>8</v>
      </c>
      <c r="D40" s="60"/>
      <c r="E40" s="61">
        <v>10.955333333333332</v>
      </c>
      <c r="F40" s="61">
        <v>61.214999999999996</v>
      </c>
      <c r="G40" s="61">
        <v>60.78</v>
      </c>
      <c r="H40" s="61">
        <v>9.0516666666666676</v>
      </c>
      <c r="I40" s="61">
        <v>2.6933333333333334</v>
      </c>
      <c r="J40" s="61">
        <v>28.94</v>
      </c>
      <c r="K40" s="61">
        <v>31.91</v>
      </c>
      <c r="L40" s="61">
        <f t="shared" si="0"/>
        <v>2.9699999999999989</v>
      </c>
    </row>
    <row r="41" spans="1:12" x14ac:dyDescent="0.25">
      <c r="A41" s="57">
        <v>42</v>
      </c>
      <c r="B41" s="58" t="s">
        <v>6</v>
      </c>
      <c r="C41" s="59" t="s">
        <v>8</v>
      </c>
      <c r="D41" s="60"/>
      <c r="E41" s="61">
        <v>11.829333333333334</v>
      </c>
      <c r="F41" s="61">
        <v>55.540000000000006</v>
      </c>
      <c r="G41" s="61">
        <v>70.509999999999991</v>
      </c>
      <c r="H41" s="61">
        <v>7.97</v>
      </c>
      <c r="I41" s="61">
        <v>6.2216666666666667</v>
      </c>
      <c r="J41" s="61">
        <v>36.58</v>
      </c>
      <c r="K41" s="61">
        <v>37.340000000000003</v>
      </c>
      <c r="L41" s="61">
        <f t="shared" si="0"/>
        <v>0.76000000000000512</v>
      </c>
    </row>
    <row r="42" spans="1:12" x14ac:dyDescent="0.25">
      <c r="A42" s="57">
        <v>43</v>
      </c>
      <c r="B42" s="58" t="s">
        <v>6</v>
      </c>
      <c r="C42" s="59" t="s">
        <v>8</v>
      </c>
      <c r="E42" s="61">
        <v>13.486000000000001</v>
      </c>
      <c r="F42" s="61">
        <v>54.674999999999997</v>
      </c>
      <c r="G42" s="61">
        <v>60.89</v>
      </c>
      <c r="H42" s="61">
        <v>8.1183333333333323</v>
      </c>
      <c r="I42" s="61">
        <v>6.8150000000000013</v>
      </c>
      <c r="J42" s="61">
        <v>33.130000000000003</v>
      </c>
      <c r="K42" s="61">
        <v>35.020000000000003</v>
      </c>
      <c r="L42" s="61">
        <f t="shared" si="0"/>
        <v>1.8900000000000006</v>
      </c>
    </row>
    <row r="43" spans="1:12" x14ac:dyDescent="0.25">
      <c r="A43" s="57">
        <v>44</v>
      </c>
      <c r="B43" s="58" t="s">
        <v>6</v>
      </c>
      <c r="C43" s="59" t="s">
        <v>8</v>
      </c>
      <c r="E43" s="61">
        <v>12.917333333333335</v>
      </c>
      <c r="F43" s="61">
        <v>39.582500000000003</v>
      </c>
      <c r="G43" s="61">
        <v>58.954999999999998</v>
      </c>
      <c r="H43" s="61">
        <v>6.8900000000000006</v>
      </c>
      <c r="I43" s="61">
        <v>6.748333333333334</v>
      </c>
      <c r="J43" s="61">
        <v>22.65</v>
      </c>
      <c r="K43" s="61">
        <v>24.43</v>
      </c>
      <c r="L43" s="61">
        <f t="shared" si="0"/>
        <v>1.7800000000000011</v>
      </c>
    </row>
    <row r="44" spans="1:12" x14ac:dyDescent="0.25">
      <c r="A44" s="57">
        <v>45</v>
      </c>
      <c r="B44" s="58" t="s">
        <v>6</v>
      </c>
      <c r="C44" s="59" t="s">
        <v>8</v>
      </c>
      <c r="D44" s="60"/>
      <c r="E44" s="61">
        <v>10.156666666666668</v>
      </c>
      <c r="F44" s="61">
        <v>41.907499999999999</v>
      </c>
      <c r="G44" s="61">
        <v>83.594999999999999</v>
      </c>
      <c r="H44" s="61"/>
      <c r="I44" s="61"/>
      <c r="J44" s="61">
        <v>25.3</v>
      </c>
      <c r="K44" s="61">
        <v>27.17</v>
      </c>
      <c r="L44" s="61">
        <f t="shared" si="0"/>
        <v>1.870000000000001</v>
      </c>
    </row>
    <row r="45" spans="1:12" x14ac:dyDescent="0.25">
      <c r="A45" s="57">
        <v>46</v>
      </c>
      <c r="B45" s="58" t="s">
        <v>6</v>
      </c>
      <c r="C45" s="59" t="s">
        <v>8</v>
      </c>
      <c r="D45" s="60"/>
      <c r="E45" s="61">
        <v>9.721333333333332</v>
      </c>
      <c r="F45" s="61">
        <v>52.405000000000001</v>
      </c>
      <c r="G45" s="61">
        <v>69.092500000000001</v>
      </c>
      <c r="H45" s="61">
        <v>6.8549999999999995</v>
      </c>
      <c r="I45" s="61">
        <v>2.9766666666666666</v>
      </c>
      <c r="J45" s="61">
        <v>25.44</v>
      </c>
      <c r="K45" s="61">
        <v>27.63</v>
      </c>
      <c r="L45" s="61">
        <f t="shared" si="0"/>
        <v>2.1899999999999977</v>
      </c>
    </row>
    <row r="46" spans="1:12" x14ac:dyDescent="0.25">
      <c r="A46" s="57">
        <v>47</v>
      </c>
      <c r="B46" s="58" t="s">
        <v>6</v>
      </c>
      <c r="C46" s="59" t="s">
        <v>8</v>
      </c>
      <c r="D46" s="60"/>
      <c r="E46" s="61">
        <v>12.155333333333335</v>
      </c>
      <c r="F46" s="61">
        <v>31.487499999999997</v>
      </c>
      <c r="G46" s="61">
        <v>71.025000000000006</v>
      </c>
      <c r="H46" s="61">
        <v>7.0916666666666677</v>
      </c>
      <c r="I46" s="61">
        <v>6.0283333333333333</v>
      </c>
      <c r="J46" s="61">
        <v>19.78</v>
      </c>
      <c r="K46" s="61">
        <v>20.76</v>
      </c>
      <c r="L46" s="61">
        <f t="shared" si="0"/>
        <v>0.98000000000000043</v>
      </c>
    </row>
    <row r="47" spans="1:12" x14ac:dyDescent="0.25">
      <c r="A47" s="57">
        <v>48</v>
      </c>
      <c r="B47" s="58" t="s">
        <v>6</v>
      </c>
      <c r="C47" s="59" t="s">
        <v>8</v>
      </c>
      <c r="D47" s="60"/>
      <c r="E47" s="61">
        <v>12.274000000000001</v>
      </c>
      <c r="F47" s="61">
        <v>43.604999999999997</v>
      </c>
      <c r="G47" s="61">
        <v>58.637499999999996</v>
      </c>
      <c r="H47" s="61">
        <v>10.583333333333334</v>
      </c>
      <c r="I47" s="61">
        <v>5.0233333333333334</v>
      </c>
      <c r="J47" s="61">
        <v>21.67</v>
      </c>
      <c r="K47" s="61">
        <v>23.17</v>
      </c>
      <c r="L47" s="61">
        <f t="shared" si="0"/>
        <v>1.5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48243-F98C-4D3F-B95C-F3614A447AD5}">
  <dimension ref="A1:I166"/>
  <sheetViews>
    <sheetView workbookViewId="0">
      <pane ySplit="1" topLeftCell="A2" activePane="bottomLeft" state="frozen"/>
      <selection pane="bottomLeft" activeCell="E2" sqref="E2"/>
    </sheetView>
  </sheetViews>
  <sheetFormatPr defaultColWidth="8.85546875" defaultRowHeight="15" x14ac:dyDescent="0.25"/>
  <cols>
    <col min="1" max="1" width="8.85546875" style="22"/>
    <col min="2" max="2" width="12.140625" style="22" customWidth="1"/>
    <col min="3" max="3" width="13" style="22" customWidth="1"/>
    <col min="4" max="4" width="9" style="22" customWidth="1"/>
    <col min="5" max="7" width="8.85546875" style="22" customWidth="1"/>
    <col min="8" max="8" width="12.28515625" style="22" customWidth="1"/>
    <col min="9" max="9" width="12.85546875" style="22" customWidth="1"/>
    <col min="10" max="16384" width="8.85546875" style="22"/>
  </cols>
  <sheetData>
    <row r="1" spans="1:9" x14ac:dyDescent="0.25">
      <c r="A1" s="1" t="s">
        <v>0</v>
      </c>
      <c r="B1" s="1" t="s">
        <v>1</v>
      </c>
      <c r="C1" s="2" t="s">
        <v>18</v>
      </c>
      <c r="D1" s="21" t="s">
        <v>19</v>
      </c>
      <c r="E1" s="21" t="s">
        <v>20</v>
      </c>
      <c r="F1" s="21" t="s">
        <v>21</v>
      </c>
      <c r="G1" s="21" t="s">
        <v>22</v>
      </c>
      <c r="H1" s="21" t="s">
        <v>23</v>
      </c>
      <c r="I1" s="21" t="s">
        <v>24</v>
      </c>
    </row>
    <row r="2" spans="1:9" x14ac:dyDescent="0.25">
      <c r="A2" s="23" t="s">
        <v>25</v>
      </c>
      <c r="B2" s="24" t="s">
        <v>4</v>
      </c>
      <c r="C2" s="25" t="s">
        <v>5</v>
      </c>
      <c r="D2" s="26">
        <v>6.42</v>
      </c>
      <c r="E2" s="26">
        <v>9</v>
      </c>
      <c r="F2" s="26">
        <v>2.35</v>
      </c>
      <c r="G2" s="26">
        <f>((D2-F2)/E2)*10</f>
        <v>4.5222222222222221</v>
      </c>
      <c r="H2" s="27">
        <f>F2/E2</f>
        <v>0.26111111111111113</v>
      </c>
      <c r="I2" s="26">
        <f>(1.594-H2)/1.594</f>
        <v>0.83619127282866312</v>
      </c>
    </row>
    <row r="3" spans="1:9" x14ac:dyDescent="0.25">
      <c r="A3" s="23" t="s">
        <v>26</v>
      </c>
      <c r="B3" s="24" t="s">
        <v>4</v>
      </c>
      <c r="C3" s="25" t="s">
        <v>5</v>
      </c>
      <c r="D3" s="26">
        <v>12.97</v>
      </c>
      <c r="E3" s="26">
        <v>18.5</v>
      </c>
      <c r="F3" s="26">
        <v>5.25</v>
      </c>
      <c r="G3" s="26">
        <f t="shared" ref="G3:G66" si="0">((D3-F3)/E3)*10</f>
        <v>4.172972972972973</v>
      </c>
      <c r="H3" s="27">
        <f>F3/E3</f>
        <v>0.28378378378378377</v>
      </c>
      <c r="I3" s="26">
        <f>(1.594-H3)/1.594</f>
        <v>0.8219675133100478</v>
      </c>
    </row>
    <row r="4" spans="1:9" x14ac:dyDescent="0.25">
      <c r="A4" s="23" t="s">
        <v>27</v>
      </c>
      <c r="B4" s="24" t="s">
        <v>4</v>
      </c>
      <c r="C4" s="25" t="s">
        <v>5</v>
      </c>
      <c r="D4" s="26">
        <v>14.63</v>
      </c>
      <c r="E4" s="26">
        <v>21</v>
      </c>
      <c r="F4" s="26">
        <v>6.37</v>
      </c>
      <c r="G4" s="26">
        <f t="shared" si="0"/>
        <v>3.9333333333333345</v>
      </c>
      <c r="H4" s="27">
        <f>F4/E4</f>
        <v>0.30333333333333334</v>
      </c>
      <c r="I4" s="26">
        <f t="shared" ref="I4:I25" si="1">(1.594-H4)/1.594</f>
        <v>0.809703053115851</v>
      </c>
    </row>
    <row r="5" spans="1:9" x14ac:dyDescent="0.25">
      <c r="A5" s="23" t="s">
        <v>28</v>
      </c>
      <c r="B5" s="24" t="s">
        <v>4</v>
      </c>
      <c r="C5" s="25" t="s">
        <v>5</v>
      </c>
      <c r="D5" s="26">
        <v>7.92</v>
      </c>
      <c r="E5" s="26">
        <v>9</v>
      </c>
      <c r="F5" s="26">
        <v>3.66</v>
      </c>
      <c r="G5" s="26">
        <f t="shared" si="0"/>
        <v>4.7333333333333334</v>
      </c>
      <c r="H5" s="27">
        <f t="shared" ref="H5:H25" si="2">F5/E5</f>
        <v>0.40666666666666668</v>
      </c>
      <c r="I5" s="26">
        <f t="shared" si="1"/>
        <v>0.74487662066081139</v>
      </c>
    </row>
    <row r="6" spans="1:9" x14ac:dyDescent="0.25">
      <c r="A6" s="23" t="s">
        <v>29</v>
      </c>
      <c r="B6" s="24" t="s">
        <v>4</v>
      </c>
      <c r="C6" s="25" t="s">
        <v>5</v>
      </c>
      <c r="D6" s="26">
        <v>6.14</v>
      </c>
      <c r="E6" s="26">
        <v>7</v>
      </c>
      <c r="F6" s="26">
        <v>2.44</v>
      </c>
      <c r="G6" s="26">
        <f t="shared" si="0"/>
        <v>5.2857142857142856</v>
      </c>
      <c r="H6" s="27">
        <f t="shared" si="2"/>
        <v>0.34857142857142859</v>
      </c>
      <c r="I6" s="26">
        <f t="shared" si="1"/>
        <v>0.78132281770926693</v>
      </c>
    </row>
    <row r="7" spans="1:9" x14ac:dyDescent="0.25">
      <c r="A7" s="23" t="s">
        <v>30</v>
      </c>
      <c r="B7" s="24" t="s">
        <v>4</v>
      </c>
      <c r="C7" s="25" t="s">
        <v>5</v>
      </c>
      <c r="D7" s="26">
        <v>7.58</v>
      </c>
      <c r="E7" s="26">
        <v>8.6</v>
      </c>
      <c r="F7" s="26">
        <v>3.34</v>
      </c>
      <c r="G7" s="26">
        <f t="shared" si="0"/>
        <v>4.9302325581395348</v>
      </c>
      <c r="H7" s="27">
        <f t="shared" si="2"/>
        <v>0.38837209302325582</v>
      </c>
      <c r="I7" s="26">
        <f t="shared" si="1"/>
        <v>0.75635376849231117</v>
      </c>
    </row>
    <row r="8" spans="1:9" x14ac:dyDescent="0.25">
      <c r="A8" s="23" t="s">
        <v>31</v>
      </c>
      <c r="B8" s="24" t="s">
        <v>4</v>
      </c>
      <c r="C8" s="25" t="s">
        <v>5</v>
      </c>
      <c r="D8" s="26">
        <v>8.77</v>
      </c>
      <c r="E8" s="26">
        <v>12.2</v>
      </c>
      <c r="F8" s="26">
        <v>3.8</v>
      </c>
      <c r="G8" s="26">
        <f t="shared" si="0"/>
        <v>4.0737704918032787</v>
      </c>
      <c r="H8" s="27">
        <f t="shared" si="2"/>
        <v>0.31147540983606559</v>
      </c>
      <c r="I8" s="26">
        <f t="shared" si="1"/>
        <v>0.80459510047925631</v>
      </c>
    </row>
    <row r="9" spans="1:9" x14ac:dyDescent="0.25">
      <c r="A9" s="23" t="s">
        <v>32</v>
      </c>
      <c r="B9" s="24" t="s">
        <v>4</v>
      </c>
      <c r="C9" s="25" t="s">
        <v>5</v>
      </c>
      <c r="D9" s="26">
        <v>10.37</v>
      </c>
      <c r="E9" s="26">
        <v>13.8</v>
      </c>
      <c r="F9" s="26">
        <v>4.26</v>
      </c>
      <c r="G9" s="26">
        <f t="shared" si="0"/>
        <v>4.4275362318840568</v>
      </c>
      <c r="H9" s="27">
        <f t="shared" si="2"/>
        <v>0.30869565217391304</v>
      </c>
      <c r="I9" s="26">
        <f t="shared" si="1"/>
        <v>0.80633898859854891</v>
      </c>
    </row>
    <row r="10" spans="1:9" x14ac:dyDescent="0.25">
      <c r="A10" s="23" t="s">
        <v>33</v>
      </c>
      <c r="B10" s="24" t="s">
        <v>4</v>
      </c>
      <c r="C10" s="25" t="s">
        <v>5</v>
      </c>
      <c r="D10" s="26">
        <v>9.51</v>
      </c>
      <c r="E10" s="26">
        <v>12.3</v>
      </c>
      <c r="F10" s="26">
        <v>4.09</v>
      </c>
      <c r="G10" s="26">
        <f t="shared" si="0"/>
        <v>4.4065040650406502</v>
      </c>
      <c r="H10" s="27">
        <f t="shared" si="2"/>
        <v>0.33252032520325198</v>
      </c>
      <c r="I10" s="26">
        <f t="shared" si="1"/>
        <v>0.79139251869306648</v>
      </c>
    </row>
    <row r="11" spans="1:9" x14ac:dyDescent="0.25">
      <c r="A11" s="23" t="s">
        <v>34</v>
      </c>
      <c r="B11" s="24" t="s">
        <v>4</v>
      </c>
      <c r="C11" s="25" t="s">
        <v>5</v>
      </c>
      <c r="D11" s="26">
        <v>10.17</v>
      </c>
      <c r="E11" s="26">
        <v>13</v>
      </c>
      <c r="F11" s="26">
        <v>4.12</v>
      </c>
      <c r="G11" s="26">
        <f t="shared" si="0"/>
        <v>4.6538461538461542</v>
      </c>
      <c r="H11" s="27">
        <f t="shared" si="2"/>
        <v>0.31692307692307692</v>
      </c>
      <c r="I11" s="26">
        <f t="shared" si="1"/>
        <v>0.80117749252002712</v>
      </c>
    </row>
    <row r="12" spans="1:9" x14ac:dyDescent="0.25">
      <c r="A12" s="23" t="s">
        <v>35</v>
      </c>
      <c r="B12" s="24" t="s">
        <v>4</v>
      </c>
      <c r="C12" s="25" t="s">
        <v>5</v>
      </c>
      <c r="D12" s="26">
        <v>11.15</v>
      </c>
      <c r="E12" s="26">
        <v>15.6</v>
      </c>
      <c r="F12" s="26">
        <v>4.51</v>
      </c>
      <c r="G12" s="26">
        <f t="shared" si="0"/>
        <v>4.2564102564102573</v>
      </c>
      <c r="H12" s="27">
        <f t="shared" si="2"/>
        <v>0.28910256410256407</v>
      </c>
      <c r="I12" s="26">
        <f t="shared" si="1"/>
        <v>0.8186307627963838</v>
      </c>
    </row>
    <row r="13" spans="1:9" x14ac:dyDescent="0.25">
      <c r="A13" s="23" t="s">
        <v>36</v>
      </c>
      <c r="B13" s="24" t="s">
        <v>4</v>
      </c>
      <c r="C13" s="25" t="s">
        <v>5</v>
      </c>
      <c r="D13" s="26">
        <v>10.46</v>
      </c>
      <c r="E13" s="26">
        <v>13.5</v>
      </c>
      <c r="F13" s="26">
        <v>4.01</v>
      </c>
      <c r="G13" s="26">
        <f t="shared" si="0"/>
        <v>4.7777777777777786</v>
      </c>
      <c r="H13" s="27">
        <f t="shared" si="2"/>
        <v>0.29703703703703704</v>
      </c>
      <c r="I13" s="26">
        <f t="shared" si="1"/>
        <v>0.81365305079232308</v>
      </c>
    </row>
    <row r="14" spans="1:9" x14ac:dyDescent="0.25">
      <c r="A14" s="23" t="s">
        <v>37</v>
      </c>
      <c r="B14" s="24" t="s">
        <v>4</v>
      </c>
      <c r="C14" s="25" t="s">
        <v>5</v>
      </c>
      <c r="D14" s="26">
        <v>9.99</v>
      </c>
      <c r="E14" s="26">
        <v>12.2</v>
      </c>
      <c r="F14" s="26">
        <v>4.18</v>
      </c>
      <c r="G14" s="26">
        <f t="shared" si="0"/>
        <v>4.7622950819672134</v>
      </c>
      <c r="H14" s="27">
        <f t="shared" si="2"/>
        <v>0.34262295081967215</v>
      </c>
      <c r="I14" s="26">
        <f t="shared" si="1"/>
        <v>0.78505461052718184</v>
      </c>
    </row>
    <row r="15" spans="1:9" x14ac:dyDescent="0.25">
      <c r="A15" s="23" t="s">
        <v>38</v>
      </c>
      <c r="B15" s="24" t="s">
        <v>4</v>
      </c>
      <c r="C15" s="25" t="s">
        <v>5</v>
      </c>
      <c r="D15" s="26">
        <v>7.34</v>
      </c>
      <c r="E15" s="26">
        <v>8.6999999999999993</v>
      </c>
      <c r="F15" s="26">
        <v>2.83</v>
      </c>
      <c r="G15" s="26">
        <f t="shared" si="0"/>
        <v>5.1839080459770113</v>
      </c>
      <c r="H15" s="27">
        <f t="shared" si="2"/>
        <v>0.32528735632183914</v>
      </c>
      <c r="I15" s="26">
        <f t="shared" si="1"/>
        <v>0.79593014032506948</v>
      </c>
    </row>
    <row r="16" spans="1:9" x14ac:dyDescent="0.25">
      <c r="A16" s="23" t="s">
        <v>39</v>
      </c>
      <c r="B16" s="24" t="s">
        <v>4</v>
      </c>
      <c r="C16" s="25" t="s">
        <v>5</v>
      </c>
      <c r="D16" s="26">
        <v>6.91</v>
      </c>
      <c r="E16" s="26">
        <v>8.8000000000000007</v>
      </c>
      <c r="F16" s="26">
        <v>2.96</v>
      </c>
      <c r="G16" s="26">
        <f t="shared" si="0"/>
        <v>4.4886363636363633</v>
      </c>
      <c r="H16" s="27">
        <f t="shared" si="2"/>
        <v>0.33636363636363631</v>
      </c>
      <c r="I16" s="26">
        <f t="shared" si="1"/>
        <v>0.78898140755104385</v>
      </c>
    </row>
    <row r="17" spans="1:9" x14ac:dyDescent="0.25">
      <c r="A17" s="23" t="s">
        <v>40</v>
      </c>
      <c r="B17" s="24" t="s">
        <v>4</v>
      </c>
      <c r="C17" s="25" t="s">
        <v>5</v>
      </c>
      <c r="D17" s="26">
        <v>10.02</v>
      </c>
      <c r="E17" s="26">
        <v>11.8</v>
      </c>
      <c r="F17" s="26">
        <v>4.41</v>
      </c>
      <c r="G17" s="26">
        <f t="shared" si="0"/>
        <v>4.7542372881355925</v>
      </c>
      <c r="H17" s="27">
        <f t="shared" si="2"/>
        <v>0.37372881355932203</v>
      </c>
      <c r="I17" s="26">
        <f t="shared" si="1"/>
        <v>0.76554026752865623</v>
      </c>
    </row>
    <row r="18" spans="1:9" x14ac:dyDescent="0.25">
      <c r="A18" s="23" t="s">
        <v>41</v>
      </c>
      <c r="B18" s="24" t="s">
        <v>4</v>
      </c>
      <c r="C18" s="25" t="s">
        <v>5</v>
      </c>
      <c r="D18" s="26">
        <v>7.96</v>
      </c>
      <c r="E18" s="26">
        <v>9.5</v>
      </c>
      <c r="F18" s="26">
        <v>3.64</v>
      </c>
      <c r="G18" s="26">
        <f t="shared" si="0"/>
        <v>4.5473684210526315</v>
      </c>
      <c r="H18" s="27">
        <f t="shared" si="2"/>
        <v>0.38315789473684214</v>
      </c>
      <c r="I18" s="26">
        <f t="shared" si="1"/>
        <v>0.75962490919896986</v>
      </c>
    </row>
    <row r="19" spans="1:9" x14ac:dyDescent="0.25">
      <c r="A19" s="23" t="s">
        <v>42</v>
      </c>
      <c r="B19" s="24" t="s">
        <v>4</v>
      </c>
      <c r="C19" s="25" t="s">
        <v>5</v>
      </c>
      <c r="D19" s="26">
        <v>5.3</v>
      </c>
      <c r="E19" s="26">
        <v>6.4</v>
      </c>
      <c r="F19" s="26">
        <v>2.59</v>
      </c>
      <c r="G19" s="26">
        <f t="shared" si="0"/>
        <v>4.234375</v>
      </c>
      <c r="H19" s="27">
        <f t="shared" si="2"/>
        <v>0.40468749999999998</v>
      </c>
      <c r="I19" s="26">
        <f t="shared" si="1"/>
        <v>0.74611825595984949</v>
      </c>
    </row>
    <row r="20" spans="1:9" x14ac:dyDescent="0.25">
      <c r="A20" s="23" t="s">
        <v>43</v>
      </c>
      <c r="B20" s="24" t="s">
        <v>4</v>
      </c>
      <c r="C20" s="25" t="s">
        <v>5</v>
      </c>
      <c r="D20" s="26">
        <v>8.67</v>
      </c>
      <c r="E20" s="26">
        <v>14.5</v>
      </c>
      <c r="F20" s="26">
        <v>3.85</v>
      </c>
      <c r="G20" s="26">
        <f t="shared" si="0"/>
        <v>3.3241379310344832</v>
      </c>
      <c r="H20" s="27">
        <f t="shared" si="2"/>
        <v>0.26551724137931038</v>
      </c>
      <c r="I20" s="26">
        <f t="shared" si="1"/>
        <v>0.83342707567169994</v>
      </c>
    </row>
    <row r="21" spans="1:9" x14ac:dyDescent="0.25">
      <c r="A21" s="23" t="s">
        <v>44</v>
      </c>
      <c r="B21" s="24" t="s">
        <v>4</v>
      </c>
      <c r="C21" s="25" t="s">
        <v>5</v>
      </c>
      <c r="D21" s="26">
        <v>8.6199999999999992</v>
      </c>
      <c r="E21" s="26">
        <v>12.5</v>
      </c>
      <c r="F21" s="26">
        <v>3.47</v>
      </c>
      <c r="G21" s="26">
        <f t="shared" si="0"/>
        <v>4.1199999999999983</v>
      </c>
      <c r="H21" s="27">
        <f t="shared" si="2"/>
        <v>0.27760000000000001</v>
      </c>
      <c r="I21" s="26">
        <f t="shared" si="1"/>
        <v>0.82584692597239651</v>
      </c>
    </row>
    <row r="22" spans="1:9" x14ac:dyDescent="0.25">
      <c r="A22" s="23" t="s">
        <v>45</v>
      </c>
      <c r="B22" s="24" t="s">
        <v>4</v>
      </c>
      <c r="C22" s="25" t="s">
        <v>5</v>
      </c>
      <c r="D22" s="26">
        <v>14.69</v>
      </c>
      <c r="E22" s="26">
        <v>21.5</v>
      </c>
      <c r="F22" s="26">
        <v>6.08</v>
      </c>
      <c r="G22" s="26">
        <f t="shared" si="0"/>
        <v>4.0046511627906973</v>
      </c>
      <c r="H22" s="27">
        <f t="shared" si="2"/>
        <v>0.28279069767441861</v>
      </c>
      <c r="I22" s="26">
        <f t="shared" si="1"/>
        <v>0.82259052843512015</v>
      </c>
    </row>
    <row r="23" spans="1:9" x14ac:dyDescent="0.25">
      <c r="A23" s="23" t="s">
        <v>46</v>
      </c>
      <c r="B23" s="24" t="s">
        <v>4</v>
      </c>
      <c r="C23" s="25" t="s">
        <v>5</v>
      </c>
      <c r="D23" s="26">
        <v>10.49</v>
      </c>
      <c r="E23" s="26">
        <v>15.5</v>
      </c>
      <c r="F23" s="26">
        <v>4.22</v>
      </c>
      <c r="G23" s="26">
        <f t="shared" si="0"/>
        <v>4.0451612903225804</v>
      </c>
      <c r="H23" s="27">
        <f t="shared" si="2"/>
        <v>0.27225806451612899</v>
      </c>
      <c r="I23" s="26">
        <f t="shared" si="1"/>
        <v>0.82919820293843849</v>
      </c>
    </row>
    <row r="24" spans="1:9" x14ac:dyDescent="0.25">
      <c r="A24" s="23" t="s">
        <v>47</v>
      </c>
      <c r="B24" s="24" t="s">
        <v>4</v>
      </c>
      <c r="C24" s="25" t="s">
        <v>5</v>
      </c>
      <c r="D24" s="26">
        <v>15.15</v>
      </c>
      <c r="E24" s="26">
        <v>20.5</v>
      </c>
      <c r="F24" s="26">
        <v>5.8</v>
      </c>
      <c r="G24" s="26">
        <f t="shared" si="0"/>
        <v>4.5609756097560981</v>
      </c>
      <c r="H24" s="27">
        <f t="shared" si="2"/>
        <v>0.28292682926829266</v>
      </c>
      <c r="I24" s="26">
        <f t="shared" si="1"/>
        <v>0.82250512592955294</v>
      </c>
    </row>
    <row r="25" spans="1:9" x14ac:dyDescent="0.25">
      <c r="A25" s="23" t="s">
        <v>48</v>
      </c>
      <c r="B25" s="24" t="s">
        <v>4</v>
      </c>
      <c r="C25" s="25" t="s">
        <v>5</v>
      </c>
      <c r="D25" s="26">
        <v>11.97</v>
      </c>
      <c r="E25" s="26">
        <v>17</v>
      </c>
      <c r="F25" s="26">
        <v>4.95</v>
      </c>
      <c r="G25" s="26">
        <f t="shared" si="0"/>
        <v>4.1294117647058828</v>
      </c>
      <c r="H25" s="27">
        <f t="shared" si="2"/>
        <v>0.29117647058823531</v>
      </c>
      <c r="I25" s="26">
        <f t="shared" si="1"/>
        <v>0.81732969222820873</v>
      </c>
    </row>
    <row r="26" spans="1:9" x14ac:dyDescent="0.25">
      <c r="A26" s="28" t="s">
        <v>49</v>
      </c>
      <c r="B26" s="29" t="s">
        <v>6</v>
      </c>
      <c r="C26" s="30" t="s">
        <v>5</v>
      </c>
      <c r="D26" s="31">
        <v>5.62</v>
      </c>
      <c r="E26" s="31">
        <v>5.8</v>
      </c>
      <c r="F26" s="31">
        <v>3.63</v>
      </c>
      <c r="G26" s="31">
        <f>((D26-F26)/E26)*10</f>
        <v>3.431034482758621</v>
      </c>
      <c r="H26" s="32">
        <f>F26/E26</f>
        <v>0.62586206896551722</v>
      </c>
      <c r="I26" s="31">
        <f>(1.494-H26)/1.494</f>
        <v>0.5810829524996538</v>
      </c>
    </row>
    <row r="27" spans="1:9" x14ac:dyDescent="0.25">
      <c r="A27" s="28" t="s">
        <v>50</v>
      </c>
      <c r="B27" s="29" t="s">
        <v>6</v>
      </c>
      <c r="C27" s="30" t="s">
        <v>5</v>
      </c>
      <c r="D27" s="31">
        <v>7.76</v>
      </c>
      <c r="E27" s="31">
        <v>7.5</v>
      </c>
      <c r="F27" s="31">
        <v>4.93</v>
      </c>
      <c r="G27" s="31">
        <f t="shared" si="0"/>
        <v>3.7733333333333334</v>
      </c>
      <c r="H27" s="32">
        <f t="shared" ref="H27:H48" si="3">F27/E27</f>
        <v>0.65733333333333333</v>
      </c>
      <c r="I27" s="31">
        <f t="shared" ref="I27:I48" si="4">(1.494-H27)/1.494</f>
        <v>0.56001784917447572</v>
      </c>
    </row>
    <row r="28" spans="1:9" x14ac:dyDescent="0.25">
      <c r="A28" s="28" t="s">
        <v>51</v>
      </c>
      <c r="B28" s="29" t="s">
        <v>6</v>
      </c>
      <c r="C28" s="30" t="s">
        <v>5</v>
      </c>
      <c r="D28" s="31">
        <v>3.9</v>
      </c>
      <c r="E28" s="31">
        <v>3.8</v>
      </c>
      <c r="F28" s="31">
        <v>2.27</v>
      </c>
      <c r="G28" s="31">
        <f t="shared" si="0"/>
        <v>4.2894736842105265</v>
      </c>
      <c r="H28" s="32">
        <f t="shared" si="3"/>
        <v>0.59736842105263166</v>
      </c>
      <c r="I28" s="31">
        <f t="shared" si="4"/>
        <v>0.60015500598886773</v>
      </c>
    </row>
    <row r="29" spans="1:9" x14ac:dyDescent="0.25">
      <c r="A29" s="28" t="s">
        <v>52</v>
      </c>
      <c r="B29" s="29" t="s">
        <v>6</v>
      </c>
      <c r="C29" s="30" t="s">
        <v>5</v>
      </c>
      <c r="D29" s="31">
        <v>7.54</v>
      </c>
      <c r="E29" s="31">
        <v>7.9</v>
      </c>
      <c r="F29" s="31">
        <v>4.47</v>
      </c>
      <c r="G29" s="31">
        <f t="shared" si="0"/>
        <v>3.8860759493670889</v>
      </c>
      <c r="H29" s="32">
        <f t="shared" si="3"/>
        <v>0.56582278481012649</v>
      </c>
      <c r="I29" s="31">
        <f t="shared" si="4"/>
        <v>0.6212698896853236</v>
      </c>
    </row>
    <row r="30" spans="1:9" x14ac:dyDescent="0.25">
      <c r="A30" s="28" t="s">
        <v>53</v>
      </c>
      <c r="B30" s="29" t="s">
        <v>6</v>
      </c>
      <c r="C30" s="30" t="s">
        <v>5</v>
      </c>
      <c r="D30" s="31">
        <v>2.69</v>
      </c>
      <c r="E30" s="31">
        <v>2.2999999999999998</v>
      </c>
      <c r="F30" s="31">
        <v>1.64</v>
      </c>
      <c r="G30" s="31">
        <f t="shared" si="0"/>
        <v>4.5652173913043477</v>
      </c>
      <c r="H30" s="32">
        <f t="shared" si="3"/>
        <v>0.71304347826086956</v>
      </c>
      <c r="I30" s="31">
        <f t="shared" si="4"/>
        <v>0.52272859554158668</v>
      </c>
    </row>
    <row r="31" spans="1:9" x14ac:dyDescent="0.25">
      <c r="A31" s="28" t="s">
        <v>54</v>
      </c>
      <c r="B31" s="29" t="s">
        <v>6</v>
      </c>
      <c r="C31" s="30" t="s">
        <v>5</v>
      </c>
      <c r="D31" s="31">
        <v>7.22</v>
      </c>
      <c r="E31" s="31">
        <v>7</v>
      </c>
      <c r="F31" s="31">
        <v>4.7300000000000004</v>
      </c>
      <c r="G31" s="31">
        <f t="shared" si="0"/>
        <v>3.5571428571428561</v>
      </c>
      <c r="H31" s="32">
        <f t="shared" si="3"/>
        <v>0.67571428571428582</v>
      </c>
      <c r="I31" s="31">
        <f t="shared" si="4"/>
        <v>0.54771466819659587</v>
      </c>
    </row>
    <row r="32" spans="1:9" x14ac:dyDescent="0.25">
      <c r="A32" s="28" t="s">
        <v>55</v>
      </c>
      <c r="B32" s="29" t="s">
        <v>6</v>
      </c>
      <c r="C32" s="30" t="s">
        <v>5</v>
      </c>
      <c r="D32" s="31">
        <v>5.0999999999999996</v>
      </c>
      <c r="E32" s="31">
        <v>4.9000000000000004</v>
      </c>
      <c r="F32" s="31">
        <v>3.03</v>
      </c>
      <c r="G32" s="31">
        <f t="shared" si="0"/>
        <v>4.2244897959183669</v>
      </c>
      <c r="H32" s="32">
        <f t="shared" si="3"/>
        <v>0.61836734693877538</v>
      </c>
      <c r="I32" s="31">
        <f>(1.494-H32)/1.494</f>
        <v>0.58609950004098033</v>
      </c>
    </row>
    <row r="33" spans="1:9" x14ac:dyDescent="0.25">
      <c r="A33" s="28" t="s">
        <v>56</v>
      </c>
      <c r="B33" s="29" t="s">
        <v>6</v>
      </c>
      <c r="C33" s="30" t="s">
        <v>5</v>
      </c>
      <c r="D33" s="31">
        <v>4.17</v>
      </c>
      <c r="E33" s="31">
        <v>3.8</v>
      </c>
      <c r="F33" s="31">
        <v>2.74</v>
      </c>
      <c r="G33" s="31">
        <f t="shared" si="0"/>
        <v>3.7631578947368416</v>
      </c>
      <c r="H33" s="32">
        <f t="shared" si="3"/>
        <v>0.7210526315789475</v>
      </c>
      <c r="I33" s="31">
        <f t="shared" si="4"/>
        <v>0.51736771647995483</v>
      </c>
    </row>
    <row r="34" spans="1:9" x14ac:dyDescent="0.25">
      <c r="A34" s="28" t="s">
        <v>57</v>
      </c>
      <c r="B34" s="29" t="s">
        <v>6</v>
      </c>
      <c r="C34" s="30" t="s">
        <v>5</v>
      </c>
      <c r="D34" s="31">
        <v>3.42</v>
      </c>
      <c r="E34" s="31">
        <v>3.2</v>
      </c>
      <c r="F34" s="31">
        <v>1.94</v>
      </c>
      <c r="G34" s="31">
        <f t="shared" si="0"/>
        <v>4.625</v>
      </c>
      <c r="H34" s="32">
        <f t="shared" si="3"/>
        <v>0.60624999999999996</v>
      </c>
      <c r="I34" s="31">
        <f t="shared" si="4"/>
        <v>0.5942101740294512</v>
      </c>
    </row>
    <row r="35" spans="1:9" x14ac:dyDescent="0.25">
      <c r="A35" s="28" t="s">
        <v>58</v>
      </c>
      <c r="B35" s="29" t="s">
        <v>6</v>
      </c>
      <c r="C35" s="30" t="s">
        <v>5</v>
      </c>
      <c r="D35" s="31">
        <v>3.74</v>
      </c>
      <c r="E35" s="31">
        <v>3.7</v>
      </c>
      <c r="F35" s="31">
        <v>2.15</v>
      </c>
      <c r="G35" s="31">
        <f>((D35-F35)/E35)*10</f>
        <v>4.2972972972972983</v>
      </c>
      <c r="H35" s="32">
        <f t="shared" si="3"/>
        <v>0.58108108108108103</v>
      </c>
      <c r="I35" s="31">
        <f t="shared" si="4"/>
        <v>0.61105683997250271</v>
      </c>
    </row>
    <row r="36" spans="1:9" x14ac:dyDescent="0.25">
      <c r="A36" s="28" t="s">
        <v>59</v>
      </c>
      <c r="B36" s="29" t="s">
        <v>6</v>
      </c>
      <c r="C36" s="30" t="s">
        <v>5</v>
      </c>
      <c r="D36" s="31">
        <v>4.2</v>
      </c>
      <c r="E36" s="31">
        <v>4.0999999999999996</v>
      </c>
      <c r="F36" s="31">
        <v>2.81</v>
      </c>
      <c r="G36" s="31">
        <f t="shared" si="0"/>
        <v>3.3902439024390252</v>
      </c>
      <c r="H36" s="32">
        <f t="shared" si="3"/>
        <v>0.68536585365853664</v>
      </c>
      <c r="I36" s="31">
        <f t="shared" si="4"/>
        <v>0.54125444868906514</v>
      </c>
    </row>
    <row r="37" spans="1:9" x14ac:dyDescent="0.25">
      <c r="A37" s="28" t="s">
        <v>60</v>
      </c>
      <c r="B37" s="29" t="s">
        <v>6</v>
      </c>
      <c r="C37" s="30" t="s">
        <v>5</v>
      </c>
      <c r="D37" s="31">
        <v>4.33</v>
      </c>
      <c r="E37" s="31">
        <v>4.25</v>
      </c>
      <c r="F37" s="31">
        <v>2.81</v>
      </c>
      <c r="G37" s="31">
        <f t="shared" si="0"/>
        <v>3.5764705882352943</v>
      </c>
      <c r="H37" s="32">
        <f t="shared" si="3"/>
        <v>0.66117647058823525</v>
      </c>
      <c r="I37" s="31">
        <f t="shared" si="4"/>
        <v>0.55744546814709817</v>
      </c>
    </row>
    <row r="38" spans="1:9" x14ac:dyDescent="0.25">
      <c r="A38" s="28" t="s">
        <v>61</v>
      </c>
      <c r="B38" s="29" t="s">
        <v>6</v>
      </c>
      <c r="C38" s="30" t="s">
        <v>5</v>
      </c>
      <c r="D38" s="31">
        <v>7.96</v>
      </c>
      <c r="E38" s="31">
        <v>7.9</v>
      </c>
      <c r="F38" s="31">
        <v>4.97</v>
      </c>
      <c r="G38" s="31">
        <f t="shared" si="0"/>
        <v>3.7848101265822787</v>
      </c>
      <c r="H38" s="32">
        <f t="shared" si="3"/>
        <v>0.62911392405063282</v>
      </c>
      <c r="I38" s="31">
        <f t="shared" si="4"/>
        <v>0.5789063426702592</v>
      </c>
    </row>
    <row r="39" spans="1:9" x14ac:dyDescent="0.25">
      <c r="A39" s="28" t="s">
        <v>62</v>
      </c>
      <c r="B39" s="29" t="s">
        <v>6</v>
      </c>
      <c r="C39" s="30" t="s">
        <v>5</v>
      </c>
      <c r="D39" s="31">
        <v>8.81</v>
      </c>
      <c r="E39" s="31">
        <v>8.6</v>
      </c>
      <c r="F39" s="31">
        <v>5.48</v>
      </c>
      <c r="G39" s="31">
        <f t="shared" si="0"/>
        <v>3.8720930232558142</v>
      </c>
      <c r="H39" s="32">
        <f t="shared" si="3"/>
        <v>0.63720930232558148</v>
      </c>
      <c r="I39" s="31">
        <f t="shared" si="4"/>
        <v>0.573487749447402</v>
      </c>
    </row>
    <row r="40" spans="1:9" x14ac:dyDescent="0.25">
      <c r="A40" s="28" t="s">
        <v>63</v>
      </c>
      <c r="B40" s="29" t="s">
        <v>6</v>
      </c>
      <c r="C40" s="30" t="s">
        <v>5</v>
      </c>
      <c r="D40" s="31">
        <v>6.53</v>
      </c>
      <c r="E40" s="31">
        <v>6.4</v>
      </c>
      <c r="F40" s="31">
        <v>3.3</v>
      </c>
      <c r="G40" s="31">
        <f t="shared" si="0"/>
        <v>5.0468750000000009</v>
      </c>
      <c r="H40" s="32">
        <f t="shared" si="3"/>
        <v>0.51562499999999989</v>
      </c>
      <c r="I40" s="31">
        <f t="shared" si="4"/>
        <v>0.65486947791164662</v>
      </c>
    </row>
    <row r="41" spans="1:9" x14ac:dyDescent="0.25">
      <c r="A41" s="28" t="s">
        <v>64</v>
      </c>
      <c r="B41" s="29" t="s">
        <v>6</v>
      </c>
      <c r="C41" s="30" t="s">
        <v>5</v>
      </c>
      <c r="D41" s="31">
        <v>4.9800000000000004</v>
      </c>
      <c r="E41" s="31">
        <v>4.5999999999999996</v>
      </c>
      <c r="F41" s="31">
        <v>2.93</v>
      </c>
      <c r="G41" s="31">
        <f t="shared" si="0"/>
        <v>4.4565217391304355</v>
      </c>
      <c r="H41" s="32">
        <f t="shared" si="3"/>
        <v>0.63695652173913053</v>
      </c>
      <c r="I41" s="31">
        <f t="shared" si="4"/>
        <v>0.57365694662708799</v>
      </c>
    </row>
    <row r="42" spans="1:9" x14ac:dyDescent="0.25">
      <c r="A42" s="28" t="s">
        <v>65</v>
      </c>
      <c r="B42" s="29" t="s">
        <v>6</v>
      </c>
      <c r="C42" s="30" t="s">
        <v>5</v>
      </c>
      <c r="D42" s="31">
        <v>10.69</v>
      </c>
      <c r="E42" s="31">
        <v>10.5</v>
      </c>
      <c r="F42" s="31">
        <v>6.63</v>
      </c>
      <c r="G42" s="31">
        <f t="shared" si="0"/>
        <v>3.8666666666666663</v>
      </c>
      <c r="H42" s="32">
        <f t="shared" si="3"/>
        <v>0.63142857142857145</v>
      </c>
      <c r="I42" s="31">
        <f t="shared" si="4"/>
        <v>0.57735704723656533</v>
      </c>
    </row>
    <row r="43" spans="1:9" x14ac:dyDescent="0.25">
      <c r="A43" s="28" t="s">
        <v>66</v>
      </c>
      <c r="B43" s="29" t="s">
        <v>6</v>
      </c>
      <c r="C43" s="30" t="s">
        <v>5</v>
      </c>
      <c r="D43" s="31">
        <v>2.1</v>
      </c>
      <c r="E43" s="31">
        <v>2</v>
      </c>
      <c r="F43" s="31">
        <v>1.1100000000000001</v>
      </c>
      <c r="G43" s="31">
        <f t="shared" si="0"/>
        <v>4.95</v>
      </c>
      <c r="H43" s="32">
        <f t="shared" si="3"/>
        <v>0.55500000000000005</v>
      </c>
      <c r="I43" s="31">
        <f t="shared" si="4"/>
        <v>0.62851405622489953</v>
      </c>
    </row>
    <row r="44" spans="1:9" x14ac:dyDescent="0.25">
      <c r="A44" s="28" t="s">
        <v>67</v>
      </c>
      <c r="B44" s="29" t="s">
        <v>6</v>
      </c>
      <c r="C44" s="30" t="s">
        <v>5</v>
      </c>
      <c r="D44" s="31">
        <v>3.18</v>
      </c>
      <c r="E44" s="31">
        <v>3</v>
      </c>
      <c r="F44" s="31">
        <v>1.69</v>
      </c>
      <c r="G44" s="31">
        <f t="shared" si="0"/>
        <v>4.9666666666666677</v>
      </c>
      <c r="H44" s="32">
        <f t="shared" si="3"/>
        <v>0.56333333333333335</v>
      </c>
      <c r="I44" s="31">
        <f t="shared" si="4"/>
        <v>0.62293618920124938</v>
      </c>
    </row>
    <row r="45" spans="1:9" x14ac:dyDescent="0.25">
      <c r="A45" s="28" t="s">
        <v>68</v>
      </c>
      <c r="B45" s="29" t="s">
        <v>6</v>
      </c>
      <c r="C45" s="30" t="s">
        <v>5</v>
      </c>
      <c r="D45" s="31">
        <v>4.17</v>
      </c>
      <c r="E45" s="31">
        <v>4</v>
      </c>
      <c r="F45" s="31">
        <v>2.46</v>
      </c>
      <c r="G45" s="31">
        <f t="shared" si="0"/>
        <v>4.2750000000000004</v>
      </c>
      <c r="H45" s="32">
        <f t="shared" si="3"/>
        <v>0.61499999999999999</v>
      </c>
      <c r="I45" s="31">
        <f t="shared" si="4"/>
        <v>0.58835341365461846</v>
      </c>
    </row>
    <row r="46" spans="1:9" x14ac:dyDescent="0.25">
      <c r="A46" s="28" t="s">
        <v>69</v>
      </c>
      <c r="B46" s="29" t="s">
        <v>6</v>
      </c>
      <c r="C46" s="30" t="s">
        <v>5</v>
      </c>
      <c r="D46" s="31">
        <v>4.79</v>
      </c>
      <c r="E46" s="31">
        <v>4.8</v>
      </c>
      <c r="F46" s="31">
        <v>2.5</v>
      </c>
      <c r="G46" s="31">
        <f t="shared" si="0"/>
        <v>4.7708333333333339</v>
      </c>
      <c r="H46" s="32">
        <f t="shared" si="3"/>
        <v>0.52083333333333337</v>
      </c>
      <c r="I46" s="31">
        <f t="shared" si="4"/>
        <v>0.6513833110218652</v>
      </c>
    </row>
    <row r="47" spans="1:9" x14ac:dyDescent="0.25">
      <c r="A47" s="28" t="s">
        <v>70</v>
      </c>
      <c r="B47" s="29" t="s">
        <v>6</v>
      </c>
      <c r="C47" s="30" t="s">
        <v>5</v>
      </c>
      <c r="D47" s="31">
        <v>8.0500000000000007</v>
      </c>
      <c r="E47" s="31">
        <v>8</v>
      </c>
      <c r="F47" s="31">
        <v>4.8499999999999996</v>
      </c>
      <c r="G47" s="31">
        <f t="shared" si="0"/>
        <v>4.0000000000000018</v>
      </c>
      <c r="H47" s="32">
        <f t="shared" si="3"/>
        <v>0.60624999999999996</v>
      </c>
      <c r="I47" s="31">
        <f t="shared" si="4"/>
        <v>0.5942101740294512</v>
      </c>
    </row>
    <row r="48" spans="1:9" x14ac:dyDescent="0.25">
      <c r="A48" s="28" t="s">
        <v>71</v>
      </c>
      <c r="B48" s="29" t="s">
        <v>6</v>
      </c>
      <c r="C48" s="30" t="s">
        <v>5</v>
      </c>
      <c r="D48" s="31">
        <v>5.79</v>
      </c>
      <c r="E48" s="31">
        <v>5.8</v>
      </c>
      <c r="F48" s="31">
        <v>3.39</v>
      </c>
      <c r="G48" s="31">
        <f t="shared" si="0"/>
        <v>4.1379310344827589</v>
      </c>
      <c r="H48" s="32">
        <f t="shared" si="3"/>
        <v>0.58448275862068966</v>
      </c>
      <c r="I48" s="31">
        <f t="shared" si="4"/>
        <v>0.60877994737570973</v>
      </c>
    </row>
    <row r="49" spans="1:9" x14ac:dyDescent="0.25">
      <c r="A49" s="23" t="s">
        <v>72</v>
      </c>
      <c r="B49" s="24" t="s">
        <v>4</v>
      </c>
      <c r="C49" s="24" t="s">
        <v>7</v>
      </c>
      <c r="D49" s="26">
        <v>5.17</v>
      </c>
      <c r="E49" s="26">
        <v>6.5</v>
      </c>
      <c r="F49" s="26">
        <v>2.13</v>
      </c>
      <c r="G49" s="26">
        <f t="shared" si="0"/>
        <v>4.6769230769230772</v>
      </c>
      <c r="H49" s="27">
        <f>F49/E49</f>
        <v>0.32769230769230767</v>
      </c>
      <c r="I49" s="26">
        <f>(1.582-H49)/1.582</f>
        <v>0.79286200525138573</v>
      </c>
    </row>
    <row r="50" spans="1:9" x14ac:dyDescent="0.25">
      <c r="A50" s="23" t="s">
        <v>73</v>
      </c>
      <c r="B50" s="24" t="s">
        <v>4</v>
      </c>
      <c r="C50" s="24" t="s">
        <v>7</v>
      </c>
      <c r="D50" s="26">
        <v>13.06</v>
      </c>
      <c r="E50" s="26">
        <v>16</v>
      </c>
      <c r="F50" s="26">
        <v>4.47</v>
      </c>
      <c r="G50" s="26">
        <f>((D50-F50)/E50)*10</f>
        <v>5.3687500000000004</v>
      </c>
      <c r="H50" s="27">
        <f>F50/E50</f>
        <v>0.27937499999999998</v>
      </c>
      <c r="I50" s="26">
        <f t="shared" ref="I50:I74" si="5">(1.582-H50)/1.582</f>
        <v>0.82340391908975985</v>
      </c>
    </row>
    <row r="51" spans="1:9" x14ac:dyDescent="0.25">
      <c r="A51" s="23" t="s">
        <v>74</v>
      </c>
      <c r="B51" s="24" t="s">
        <v>4</v>
      </c>
      <c r="C51" s="24" t="s">
        <v>7</v>
      </c>
      <c r="D51" s="26">
        <v>5.8</v>
      </c>
      <c r="E51" s="26">
        <v>8</v>
      </c>
      <c r="F51" s="26">
        <v>2.13</v>
      </c>
      <c r="G51" s="26">
        <f t="shared" si="0"/>
        <v>4.5875000000000004</v>
      </c>
      <c r="H51" s="27">
        <f>F51/E51</f>
        <v>0.26624999999999999</v>
      </c>
      <c r="I51" s="26">
        <f t="shared" si="5"/>
        <v>0.83170037926675089</v>
      </c>
    </row>
    <row r="52" spans="1:9" x14ac:dyDescent="0.25">
      <c r="A52" s="23" t="s">
        <v>75</v>
      </c>
      <c r="B52" s="24" t="s">
        <v>4</v>
      </c>
      <c r="C52" s="24" t="s">
        <v>7</v>
      </c>
      <c r="D52" s="26">
        <v>12.27</v>
      </c>
      <c r="E52" s="26">
        <v>17.5</v>
      </c>
      <c r="F52" s="26">
        <v>3.97</v>
      </c>
      <c r="G52" s="26">
        <f t="shared" si="0"/>
        <v>4.742857142857142</v>
      </c>
      <c r="H52" s="27">
        <f t="shared" ref="H52:H74" si="6">F52/E52</f>
        <v>0.22685714285714287</v>
      </c>
      <c r="I52" s="26">
        <f t="shared" si="5"/>
        <v>0.85660104749864552</v>
      </c>
    </row>
    <row r="53" spans="1:9" x14ac:dyDescent="0.25">
      <c r="A53" s="23" t="s">
        <v>76</v>
      </c>
      <c r="B53" s="24" t="s">
        <v>4</v>
      </c>
      <c r="C53" s="24" t="s">
        <v>7</v>
      </c>
      <c r="D53" s="26">
        <v>11.15</v>
      </c>
      <c r="E53" s="26">
        <v>16</v>
      </c>
      <c r="F53" s="26">
        <v>3.82</v>
      </c>
      <c r="G53" s="26">
        <f t="shared" si="0"/>
        <v>4.5812499999999998</v>
      </c>
      <c r="H53" s="27">
        <f t="shared" si="6"/>
        <v>0.23874999999999999</v>
      </c>
      <c r="I53" s="26">
        <f t="shared" si="5"/>
        <v>0.84908343868520864</v>
      </c>
    </row>
    <row r="54" spans="1:9" x14ac:dyDescent="0.25">
      <c r="A54" s="23" t="s">
        <v>77</v>
      </c>
      <c r="B54" s="24" t="s">
        <v>4</v>
      </c>
      <c r="C54" s="24" t="s">
        <v>7</v>
      </c>
      <c r="D54" s="26">
        <v>8.5500000000000007</v>
      </c>
      <c r="E54" s="26">
        <v>11.75</v>
      </c>
      <c r="F54" s="26">
        <v>2.52</v>
      </c>
      <c r="G54" s="26">
        <f t="shared" si="0"/>
        <v>5.1319148936170222</v>
      </c>
      <c r="H54" s="27">
        <f t="shared" si="6"/>
        <v>0.21446808510638299</v>
      </c>
      <c r="I54" s="26">
        <f t="shared" si="5"/>
        <v>0.86443231029937873</v>
      </c>
    </row>
    <row r="55" spans="1:9" x14ac:dyDescent="0.25">
      <c r="A55" s="23" t="s">
        <v>78</v>
      </c>
      <c r="B55" s="24" t="s">
        <v>4</v>
      </c>
      <c r="C55" s="24" t="s">
        <v>7</v>
      </c>
      <c r="D55" s="26">
        <v>6.68</v>
      </c>
      <c r="E55" s="26">
        <v>11</v>
      </c>
      <c r="F55" s="26">
        <v>1.98</v>
      </c>
      <c r="G55" s="26">
        <f t="shared" si="0"/>
        <v>4.2727272727272716</v>
      </c>
      <c r="H55" s="27">
        <f t="shared" si="6"/>
        <v>0.18</v>
      </c>
      <c r="I55" s="26">
        <f>(1.582-H55)/1.582</f>
        <v>0.88621997471555003</v>
      </c>
    </row>
    <row r="56" spans="1:9" x14ac:dyDescent="0.25">
      <c r="A56" s="23" t="s">
        <v>79</v>
      </c>
      <c r="B56" s="24" t="s">
        <v>4</v>
      </c>
      <c r="C56" s="24" t="s">
        <v>7</v>
      </c>
      <c r="D56" s="26">
        <v>3.14</v>
      </c>
      <c r="E56" s="26">
        <v>4.5</v>
      </c>
      <c r="F56" s="26">
        <v>0.86</v>
      </c>
      <c r="G56" s="26">
        <f t="shared" si="0"/>
        <v>5.0666666666666673</v>
      </c>
      <c r="H56" s="27">
        <f t="shared" si="6"/>
        <v>0.19111111111111112</v>
      </c>
      <c r="I56" s="26">
        <f t="shared" si="5"/>
        <v>0.87919651636465801</v>
      </c>
    </row>
    <row r="57" spans="1:9" x14ac:dyDescent="0.25">
      <c r="A57" s="23" t="s">
        <v>80</v>
      </c>
      <c r="B57" s="24" t="s">
        <v>4</v>
      </c>
      <c r="C57" s="24" t="s">
        <v>7</v>
      </c>
      <c r="D57" s="26">
        <v>7.27</v>
      </c>
      <c r="E57" s="26">
        <v>10</v>
      </c>
      <c r="F57" s="26">
        <v>2.67</v>
      </c>
      <c r="G57" s="26">
        <f t="shared" si="0"/>
        <v>4.5999999999999996</v>
      </c>
      <c r="H57" s="27">
        <f t="shared" si="6"/>
        <v>0.26700000000000002</v>
      </c>
      <c r="I57" s="26">
        <f t="shared" si="5"/>
        <v>0.83122629582806562</v>
      </c>
    </row>
    <row r="58" spans="1:9" x14ac:dyDescent="0.25">
      <c r="A58" s="23" t="s">
        <v>81</v>
      </c>
      <c r="B58" s="24" t="s">
        <v>4</v>
      </c>
      <c r="C58" s="24" t="s">
        <v>7</v>
      </c>
      <c r="D58" s="26">
        <v>4.0999999999999996</v>
      </c>
      <c r="E58" s="26">
        <v>5.0999999999999996</v>
      </c>
      <c r="F58" s="26">
        <v>0.99</v>
      </c>
      <c r="G58" s="26">
        <f t="shared" si="0"/>
        <v>6.0980392156862742</v>
      </c>
      <c r="H58" s="27">
        <f t="shared" si="6"/>
        <v>0.19411764705882353</v>
      </c>
      <c r="I58" s="26">
        <f t="shared" si="5"/>
        <v>0.87729605116382836</v>
      </c>
    </row>
    <row r="59" spans="1:9" x14ac:dyDescent="0.25">
      <c r="A59" s="23" t="s">
        <v>82</v>
      </c>
      <c r="B59" s="24" t="s">
        <v>4</v>
      </c>
      <c r="C59" s="24" t="s">
        <v>7</v>
      </c>
      <c r="D59" s="26">
        <v>12.89</v>
      </c>
      <c r="E59" s="26">
        <v>18</v>
      </c>
      <c r="F59" s="26">
        <v>4.75</v>
      </c>
      <c r="G59" s="26">
        <f t="shared" si="0"/>
        <v>4.5222222222222221</v>
      </c>
      <c r="H59" s="27">
        <f t="shared" si="6"/>
        <v>0.2638888888888889</v>
      </c>
      <c r="I59" s="26">
        <f t="shared" si="5"/>
        <v>0.83319286416631555</v>
      </c>
    </row>
    <row r="60" spans="1:9" x14ac:dyDescent="0.25">
      <c r="A60" s="23" t="s">
        <v>83</v>
      </c>
      <c r="B60" s="24" t="s">
        <v>4</v>
      </c>
      <c r="C60" s="24" t="s">
        <v>7</v>
      </c>
      <c r="D60" s="26">
        <v>13.72</v>
      </c>
      <c r="E60" s="26">
        <v>19</v>
      </c>
      <c r="F60" s="26">
        <v>5.44</v>
      </c>
      <c r="G60" s="26">
        <f>((D60-F60)/E60)*10</f>
        <v>4.3578947368421055</v>
      </c>
      <c r="H60" s="27">
        <f t="shared" si="6"/>
        <v>0.28631578947368425</v>
      </c>
      <c r="I60" s="26">
        <f t="shared" si="5"/>
        <v>0.81901656796859401</v>
      </c>
    </row>
    <row r="61" spans="1:9" x14ac:dyDescent="0.25">
      <c r="A61" s="23" t="s">
        <v>84</v>
      </c>
      <c r="B61" s="24" t="s">
        <v>4</v>
      </c>
      <c r="C61" s="24" t="s">
        <v>7</v>
      </c>
      <c r="D61" s="26">
        <v>5.66</v>
      </c>
      <c r="E61" s="26">
        <v>6.5</v>
      </c>
      <c r="F61" s="26">
        <v>2.46</v>
      </c>
      <c r="G61" s="26">
        <f t="shared" si="0"/>
        <v>4.9230769230769234</v>
      </c>
      <c r="H61" s="27">
        <f t="shared" si="6"/>
        <v>0.37846153846153846</v>
      </c>
      <c r="I61" s="26">
        <f t="shared" si="5"/>
        <v>0.76077020324807942</v>
      </c>
    </row>
    <row r="62" spans="1:9" x14ac:dyDescent="0.25">
      <c r="A62" s="23" t="s">
        <v>85</v>
      </c>
      <c r="B62" s="24" t="s">
        <v>4</v>
      </c>
      <c r="C62" s="24" t="s">
        <v>7</v>
      </c>
      <c r="D62" s="26">
        <v>10.81</v>
      </c>
      <c r="E62" s="26">
        <v>15.75</v>
      </c>
      <c r="F62" s="26">
        <v>3.79</v>
      </c>
      <c r="G62" s="26">
        <f t="shared" si="0"/>
        <v>4.4571428571428573</v>
      </c>
      <c r="H62" s="27">
        <f t="shared" si="6"/>
        <v>0.24063492063492065</v>
      </c>
      <c r="I62" s="26">
        <f t="shared" si="5"/>
        <v>0.84789195914353954</v>
      </c>
    </row>
    <row r="63" spans="1:9" x14ac:dyDescent="0.25">
      <c r="A63" s="23" t="s">
        <v>86</v>
      </c>
      <c r="B63" s="24" t="s">
        <v>4</v>
      </c>
      <c r="C63" s="24" t="s">
        <v>7</v>
      </c>
      <c r="D63" s="26">
        <v>11.62</v>
      </c>
      <c r="E63" s="26">
        <v>19.75</v>
      </c>
      <c r="F63" s="26">
        <v>5.59</v>
      </c>
      <c r="G63" s="26">
        <f t="shared" si="0"/>
        <v>3.0531645569620252</v>
      </c>
      <c r="H63" s="27">
        <f t="shared" si="6"/>
        <v>0.2830379746835443</v>
      </c>
      <c r="I63" s="26">
        <f t="shared" si="5"/>
        <v>0.82108851157803775</v>
      </c>
    </row>
    <row r="64" spans="1:9" x14ac:dyDescent="0.25">
      <c r="A64" s="23" t="s">
        <v>87</v>
      </c>
      <c r="B64" s="24" t="s">
        <v>4</v>
      </c>
      <c r="C64" s="24" t="s">
        <v>7</v>
      </c>
      <c r="D64" s="26">
        <v>10.8</v>
      </c>
      <c r="E64" s="26">
        <v>15.5</v>
      </c>
      <c r="F64" s="26">
        <v>4.25</v>
      </c>
      <c r="G64" s="26">
        <f t="shared" si="0"/>
        <v>4.2258064516129039</v>
      </c>
      <c r="H64" s="27">
        <f t="shared" si="6"/>
        <v>0.27419354838709675</v>
      </c>
      <c r="I64" s="26">
        <f t="shared" si="5"/>
        <v>0.82667917295379478</v>
      </c>
    </row>
    <row r="65" spans="1:9" x14ac:dyDescent="0.25">
      <c r="A65" s="23" t="s">
        <v>88</v>
      </c>
      <c r="B65" s="24" t="s">
        <v>4</v>
      </c>
      <c r="C65" s="24" t="s">
        <v>7</v>
      </c>
      <c r="D65" s="26">
        <v>7.21</v>
      </c>
      <c r="E65" s="26">
        <v>11</v>
      </c>
      <c r="F65" s="26">
        <v>2.81</v>
      </c>
      <c r="G65" s="26">
        <f t="shared" si="0"/>
        <v>4</v>
      </c>
      <c r="H65" s="27">
        <f t="shared" si="6"/>
        <v>0.25545454545454543</v>
      </c>
      <c r="I65" s="26">
        <f t="shared" si="5"/>
        <v>0.83852430755085627</v>
      </c>
    </row>
    <row r="66" spans="1:9" x14ac:dyDescent="0.25">
      <c r="A66" s="23" t="s">
        <v>89</v>
      </c>
      <c r="B66" s="24" t="s">
        <v>4</v>
      </c>
      <c r="C66" s="24" t="s">
        <v>7</v>
      </c>
      <c r="D66" s="26">
        <v>8.49</v>
      </c>
      <c r="E66" s="26">
        <v>13.5</v>
      </c>
      <c r="F66" s="26">
        <v>3.31</v>
      </c>
      <c r="G66" s="26">
        <f t="shared" si="0"/>
        <v>3.8370370370370366</v>
      </c>
      <c r="H66" s="27">
        <f t="shared" si="6"/>
        <v>0.2451851851851852</v>
      </c>
      <c r="I66" s="26">
        <f t="shared" si="5"/>
        <v>0.84501568572365038</v>
      </c>
    </row>
    <row r="67" spans="1:9" x14ac:dyDescent="0.25">
      <c r="A67" s="23" t="s">
        <v>90</v>
      </c>
      <c r="B67" s="24" t="s">
        <v>4</v>
      </c>
      <c r="C67" s="24" t="s">
        <v>7</v>
      </c>
      <c r="D67" s="26">
        <v>14.98</v>
      </c>
      <c r="E67" s="26">
        <v>21.5</v>
      </c>
      <c r="F67" s="26">
        <v>6.02</v>
      </c>
      <c r="G67" s="26">
        <f t="shared" ref="G67:G78" si="7">((D67-F67)/E67)*10</f>
        <v>4.1674418604651162</v>
      </c>
      <c r="H67" s="27">
        <f t="shared" si="6"/>
        <v>0.27999999999999997</v>
      </c>
      <c r="I67" s="26">
        <f t="shared" si="5"/>
        <v>0.82300884955752207</v>
      </c>
    </row>
    <row r="68" spans="1:9" x14ac:dyDescent="0.25">
      <c r="A68" s="23" t="s">
        <v>91</v>
      </c>
      <c r="B68" s="24" t="s">
        <v>4</v>
      </c>
      <c r="C68" s="24" t="s">
        <v>7</v>
      </c>
      <c r="D68" s="26">
        <v>11.1</v>
      </c>
      <c r="E68" s="26">
        <v>17.75</v>
      </c>
      <c r="F68" s="26">
        <v>4.37</v>
      </c>
      <c r="G68" s="26">
        <f t="shared" si="7"/>
        <v>3.7915492957746477</v>
      </c>
      <c r="H68" s="27">
        <f t="shared" si="6"/>
        <v>0.24619718309859157</v>
      </c>
      <c r="I68" s="26">
        <f t="shared" si="5"/>
        <v>0.84437599045601031</v>
      </c>
    </row>
    <row r="69" spans="1:9" x14ac:dyDescent="0.25">
      <c r="A69" s="23" t="s">
        <v>92</v>
      </c>
      <c r="B69" s="24" t="s">
        <v>4</v>
      </c>
      <c r="C69" s="24" t="s">
        <v>7</v>
      </c>
      <c r="D69" s="26">
        <v>9.1300000000000008</v>
      </c>
      <c r="E69" s="26">
        <v>13.5</v>
      </c>
      <c r="F69" s="26">
        <v>3.81</v>
      </c>
      <c r="G69" s="26">
        <f t="shared" si="7"/>
        <v>3.9407407407407407</v>
      </c>
      <c r="H69" s="27">
        <f t="shared" si="6"/>
        <v>0.28222222222222221</v>
      </c>
      <c r="I69" s="26">
        <f t="shared" si="5"/>
        <v>0.82160415788734376</v>
      </c>
    </row>
    <row r="70" spans="1:9" x14ac:dyDescent="0.25">
      <c r="A70" s="23" t="s">
        <v>93</v>
      </c>
      <c r="B70" s="24" t="s">
        <v>4</v>
      </c>
      <c r="C70" s="24" t="s">
        <v>7</v>
      </c>
      <c r="D70" s="26">
        <v>11.16</v>
      </c>
      <c r="E70" s="26">
        <v>16.5</v>
      </c>
      <c r="F70" s="26">
        <v>4.37</v>
      </c>
      <c r="G70" s="26">
        <f t="shared" si="7"/>
        <v>4.1151515151515152</v>
      </c>
      <c r="H70" s="27">
        <f t="shared" si="6"/>
        <v>0.26484848484848483</v>
      </c>
      <c r="I70" s="26">
        <f t="shared" si="5"/>
        <v>0.83258629276328389</v>
      </c>
    </row>
    <row r="71" spans="1:9" x14ac:dyDescent="0.25">
      <c r="A71" s="23" t="s">
        <v>94</v>
      </c>
      <c r="B71" s="24" t="s">
        <v>4</v>
      </c>
      <c r="C71" s="24" t="s">
        <v>7</v>
      </c>
      <c r="D71" s="26">
        <v>6.68</v>
      </c>
      <c r="E71" s="26">
        <v>9</v>
      </c>
      <c r="F71" s="26">
        <v>2.2999999999999998</v>
      </c>
      <c r="G71" s="26">
        <f t="shared" si="7"/>
        <v>4.8666666666666663</v>
      </c>
      <c r="H71" s="27">
        <f t="shared" si="6"/>
        <v>0.25555555555555554</v>
      </c>
      <c r="I71" s="26">
        <f t="shared" si="5"/>
        <v>0.83846045792948454</v>
      </c>
    </row>
    <row r="72" spans="1:9" x14ac:dyDescent="0.25">
      <c r="A72" s="23" t="s">
        <v>95</v>
      </c>
      <c r="B72" s="24" t="s">
        <v>4</v>
      </c>
      <c r="C72" s="24" t="s">
        <v>7</v>
      </c>
      <c r="D72" s="26">
        <v>9.51</v>
      </c>
      <c r="E72" s="26">
        <v>12.8</v>
      </c>
      <c r="F72" s="26">
        <v>3.81</v>
      </c>
      <c r="G72" s="26">
        <f t="shared" si="7"/>
        <v>4.4531249999999991</v>
      </c>
      <c r="H72" s="27">
        <f t="shared" si="6"/>
        <v>0.29765625000000001</v>
      </c>
      <c r="I72" s="26">
        <f t="shared" si="5"/>
        <v>0.81184813527180788</v>
      </c>
    </row>
    <row r="73" spans="1:9" x14ac:dyDescent="0.25">
      <c r="A73" s="23" t="s">
        <v>96</v>
      </c>
      <c r="B73" s="24" t="s">
        <v>4</v>
      </c>
      <c r="C73" s="24" t="s">
        <v>7</v>
      </c>
      <c r="D73" s="26">
        <v>8.19</v>
      </c>
      <c r="E73" s="26">
        <v>12</v>
      </c>
      <c r="F73" s="26">
        <v>3.94</v>
      </c>
      <c r="G73" s="26">
        <f t="shared" si="7"/>
        <v>3.541666666666667</v>
      </c>
      <c r="H73" s="27">
        <f t="shared" si="6"/>
        <v>0.32833333333333331</v>
      </c>
      <c r="I73" s="26">
        <f t="shared" si="5"/>
        <v>0.79245680573114197</v>
      </c>
    </row>
    <row r="74" spans="1:9" x14ac:dyDescent="0.25">
      <c r="A74" s="23" t="s">
        <v>97</v>
      </c>
      <c r="B74" s="24" t="s">
        <v>4</v>
      </c>
      <c r="C74" s="24" t="s">
        <v>7</v>
      </c>
      <c r="D74" s="26">
        <v>5.68</v>
      </c>
      <c r="E74" s="26">
        <v>8.25</v>
      </c>
      <c r="F74" s="26">
        <v>2.4900000000000002</v>
      </c>
      <c r="G74" s="26">
        <f t="shared" si="7"/>
        <v>3.8666666666666663</v>
      </c>
      <c r="H74" s="27">
        <f t="shared" si="6"/>
        <v>0.30181818181818182</v>
      </c>
      <c r="I74" s="26">
        <f t="shared" si="5"/>
        <v>0.8092173313412252</v>
      </c>
    </row>
    <row r="75" spans="1:9" x14ac:dyDescent="0.25">
      <c r="A75" s="28" t="s">
        <v>98</v>
      </c>
      <c r="B75" s="29" t="s">
        <v>6</v>
      </c>
      <c r="C75" s="29" t="s">
        <v>7</v>
      </c>
      <c r="D75" s="31">
        <v>4.6500000000000004</v>
      </c>
      <c r="E75" s="31">
        <v>4.5</v>
      </c>
      <c r="F75" s="31">
        <v>2.34</v>
      </c>
      <c r="G75" s="31">
        <f t="shared" si="7"/>
        <v>5.1333333333333346</v>
      </c>
      <c r="H75" s="32">
        <f>F75/E75</f>
        <v>0.52</v>
      </c>
      <c r="I75" s="31">
        <f>(1.525-H75)/1.525</f>
        <v>0.65901639344262297</v>
      </c>
    </row>
    <row r="76" spans="1:9" x14ac:dyDescent="0.25">
      <c r="A76" s="28" t="s">
        <v>99</v>
      </c>
      <c r="B76" s="29" t="s">
        <v>6</v>
      </c>
      <c r="C76" s="29" t="s">
        <v>7</v>
      </c>
      <c r="D76" s="31">
        <v>6.34</v>
      </c>
      <c r="E76" s="31">
        <v>6.1</v>
      </c>
      <c r="F76" s="31">
        <v>3.06</v>
      </c>
      <c r="G76" s="31">
        <f t="shared" si="7"/>
        <v>5.3770491803278686</v>
      </c>
      <c r="H76" s="32">
        <f t="shared" ref="H76:H106" si="8">F76/E76</f>
        <v>0.50163934426229517</v>
      </c>
      <c r="I76" s="31">
        <f t="shared" ref="I76:I106" si="9">(1.525-H76)/1.525</f>
        <v>0.67105616769685572</v>
      </c>
    </row>
    <row r="77" spans="1:9" x14ac:dyDescent="0.25">
      <c r="A77" s="28" t="s">
        <v>100</v>
      </c>
      <c r="B77" s="29" t="s">
        <v>6</v>
      </c>
      <c r="C77" s="29" t="s">
        <v>7</v>
      </c>
      <c r="D77" s="31">
        <v>4.42</v>
      </c>
      <c r="E77" s="31">
        <v>4.5</v>
      </c>
      <c r="F77" s="31">
        <v>2.23</v>
      </c>
      <c r="G77" s="31">
        <f t="shared" si="7"/>
        <v>4.8666666666666663</v>
      </c>
      <c r="H77" s="32">
        <f t="shared" si="8"/>
        <v>0.49555555555555553</v>
      </c>
      <c r="I77" s="31">
        <f t="shared" si="9"/>
        <v>0.67504553734061934</v>
      </c>
    </row>
    <row r="78" spans="1:9" x14ac:dyDescent="0.25">
      <c r="A78" s="28" t="s">
        <v>101</v>
      </c>
      <c r="B78" s="29" t="s">
        <v>6</v>
      </c>
      <c r="C78" s="29" t="s">
        <v>7</v>
      </c>
      <c r="D78" s="31">
        <v>6.33</v>
      </c>
      <c r="E78" s="31">
        <v>6.5</v>
      </c>
      <c r="F78" s="31">
        <v>3.38</v>
      </c>
      <c r="G78" s="31">
        <f>((D78-F78)/E78)*10</f>
        <v>4.5384615384615392</v>
      </c>
      <c r="H78" s="32">
        <f t="shared" si="8"/>
        <v>0.52</v>
      </c>
      <c r="I78" s="31">
        <f t="shared" si="9"/>
        <v>0.65901639344262297</v>
      </c>
    </row>
    <row r="79" spans="1:9" x14ac:dyDescent="0.25">
      <c r="A79" s="28" t="s">
        <v>102</v>
      </c>
      <c r="B79" s="29" t="s">
        <v>6</v>
      </c>
      <c r="C79" s="29" t="s">
        <v>7</v>
      </c>
      <c r="D79" s="31">
        <v>13.65</v>
      </c>
      <c r="E79" s="31">
        <v>14.5</v>
      </c>
      <c r="F79" s="31">
        <v>8.15</v>
      </c>
      <c r="G79" s="31">
        <f t="shared" ref="G79:G85" si="10">((D79-F79)/E79)*10</f>
        <v>3.7931034482758621</v>
      </c>
      <c r="H79" s="32">
        <f t="shared" si="8"/>
        <v>0.56206896551724139</v>
      </c>
      <c r="I79" s="31">
        <f t="shared" si="9"/>
        <v>0.63143018654607119</v>
      </c>
    </row>
    <row r="80" spans="1:9" x14ac:dyDescent="0.25">
      <c r="A80" s="28" t="s">
        <v>103</v>
      </c>
      <c r="B80" s="29" t="s">
        <v>6</v>
      </c>
      <c r="C80" s="29" t="s">
        <v>7</v>
      </c>
      <c r="D80" s="31">
        <v>5.03</v>
      </c>
      <c r="E80" s="31">
        <v>5.2</v>
      </c>
      <c r="F80" s="31">
        <v>2.4500000000000002</v>
      </c>
      <c r="G80" s="31">
        <f t="shared" si="10"/>
        <v>4.9615384615384617</v>
      </c>
      <c r="H80" s="32">
        <f t="shared" si="8"/>
        <v>0.47115384615384615</v>
      </c>
      <c r="I80" s="31">
        <f t="shared" si="9"/>
        <v>0.69104665825977296</v>
      </c>
    </row>
    <row r="81" spans="1:9" x14ac:dyDescent="0.25">
      <c r="A81" s="28" t="s">
        <v>104</v>
      </c>
      <c r="B81" s="29" t="s">
        <v>6</v>
      </c>
      <c r="C81" s="29" t="s">
        <v>7</v>
      </c>
      <c r="D81" s="31">
        <v>6.84</v>
      </c>
      <c r="E81" s="31">
        <v>6.8</v>
      </c>
      <c r="F81" s="31">
        <v>3.5</v>
      </c>
      <c r="G81" s="31">
        <f t="shared" si="10"/>
        <v>4.9117647058823524</v>
      </c>
      <c r="H81" s="32">
        <f t="shared" si="8"/>
        <v>0.51470588235294124</v>
      </c>
      <c r="I81" s="31">
        <f t="shared" si="9"/>
        <v>0.66248794599807137</v>
      </c>
    </row>
    <row r="82" spans="1:9" x14ac:dyDescent="0.25">
      <c r="A82" s="28" t="s">
        <v>105</v>
      </c>
      <c r="B82" s="29" t="s">
        <v>6</v>
      </c>
      <c r="C82" s="29" t="s">
        <v>7</v>
      </c>
      <c r="D82" s="31">
        <v>3.44</v>
      </c>
      <c r="E82" s="31">
        <v>3.45</v>
      </c>
      <c r="F82" s="31">
        <v>1.8</v>
      </c>
      <c r="G82" s="31">
        <f t="shared" si="10"/>
        <v>4.7536231884057969</v>
      </c>
      <c r="H82" s="32">
        <f t="shared" si="8"/>
        <v>0.52173913043478259</v>
      </c>
      <c r="I82" s="31">
        <f t="shared" si="9"/>
        <v>0.65787598004276537</v>
      </c>
    </row>
    <row r="83" spans="1:9" x14ac:dyDescent="0.25">
      <c r="A83" s="28" t="s">
        <v>106</v>
      </c>
      <c r="B83" s="29" t="s">
        <v>6</v>
      </c>
      <c r="C83" s="29" t="s">
        <v>7</v>
      </c>
      <c r="D83" s="31">
        <v>3.02</v>
      </c>
      <c r="E83" s="31">
        <v>2.8</v>
      </c>
      <c r="F83" s="31">
        <v>1.46</v>
      </c>
      <c r="G83" s="31">
        <f t="shared" si="10"/>
        <v>5.5714285714285712</v>
      </c>
      <c r="H83" s="32">
        <f t="shared" si="8"/>
        <v>0.52142857142857146</v>
      </c>
      <c r="I83" s="31">
        <f t="shared" si="9"/>
        <v>0.65807962529274011</v>
      </c>
    </row>
    <row r="84" spans="1:9" x14ac:dyDescent="0.25">
      <c r="A84" s="28" t="s">
        <v>106</v>
      </c>
      <c r="B84" s="29" t="s">
        <v>6</v>
      </c>
      <c r="C84" s="29" t="s">
        <v>7</v>
      </c>
      <c r="D84" s="31">
        <v>2.25</v>
      </c>
      <c r="E84" s="31">
        <v>2.0499999999999998</v>
      </c>
      <c r="F84" s="31">
        <v>0.96</v>
      </c>
      <c r="G84" s="31">
        <f t="shared" si="10"/>
        <v>6.2926829268292694</v>
      </c>
      <c r="H84" s="32">
        <f t="shared" si="8"/>
        <v>0.4682926829268293</v>
      </c>
      <c r="I84" s="31">
        <f t="shared" si="9"/>
        <v>0.69292283086765294</v>
      </c>
    </row>
    <row r="85" spans="1:9" x14ac:dyDescent="0.25">
      <c r="A85" s="28" t="s">
        <v>107</v>
      </c>
      <c r="B85" s="29" t="s">
        <v>6</v>
      </c>
      <c r="C85" s="29" t="s">
        <v>7</v>
      </c>
      <c r="D85" s="31">
        <f>3.19+2.33</f>
        <v>5.52</v>
      </c>
      <c r="E85" s="31">
        <v>5</v>
      </c>
      <c r="F85" s="31">
        <v>2.76</v>
      </c>
      <c r="G85" s="31">
        <f t="shared" si="10"/>
        <v>5.52</v>
      </c>
      <c r="H85" s="32">
        <f t="shared" si="8"/>
        <v>0.55199999999999994</v>
      </c>
      <c r="I85" s="31">
        <f t="shared" si="9"/>
        <v>0.6380327868852459</v>
      </c>
    </row>
    <row r="86" spans="1:9" x14ac:dyDescent="0.25">
      <c r="A86" s="28" t="s">
        <v>108</v>
      </c>
      <c r="B86" s="29" t="s">
        <v>6</v>
      </c>
      <c r="C86" s="29" t="s">
        <v>7</v>
      </c>
      <c r="D86" s="31">
        <v>3.87</v>
      </c>
      <c r="E86" s="31">
        <v>3.9</v>
      </c>
      <c r="F86" s="31">
        <v>1.94</v>
      </c>
      <c r="G86" s="31">
        <f>((D86-F86)/E86)*10</f>
        <v>4.9487179487179498</v>
      </c>
      <c r="H86" s="32">
        <f t="shared" si="8"/>
        <v>0.49743589743589745</v>
      </c>
      <c r="I86" s="31">
        <f>(1.525-H86)/1.525</f>
        <v>0.67381252627154264</v>
      </c>
    </row>
    <row r="87" spans="1:9" x14ac:dyDescent="0.25">
      <c r="A87" s="28" t="s">
        <v>109</v>
      </c>
      <c r="B87" s="29" t="s">
        <v>6</v>
      </c>
      <c r="C87" s="29" t="s">
        <v>7</v>
      </c>
      <c r="D87" s="31">
        <v>4.0999999999999996</v>
      </c>
      <c r="E87" s="31">
        <v>4</v>
      </c>
      <c r="F87" s="31">
        <v>2.67</v>
      </c>
      <c r="G87" s="31">
        <f t="shared" ref="G87:G104" si="11">((D87-F87)/E87)*10</f>
        <v>3.5749999999999993</v>
      </c>
      <c r="H87" s="32">
        <f t="shared" si="8"/>
        <v>0.66749999999999998</v>
      </c>
      <c r="I87" s="31">
        <f t="shared" si="9"/>
        <v>0.56229508196721312</v>
      </c>
    </row>
    <row r="88" spans="1:9" x14ac:dyDescent="0.25">
      <c r="A88" s="28" t="s">
        <v>110</v>
      </c>
      <c r="B88" s="29" t="s">
        <v>6</v>
      </c>
      <c r="C88" s="29" t="s">
        <v>7</v>
      </c>
      <c r="D88" s="31">
        <v>2.33</v>
      </c>
      <c r="E88" s="31">
        <v>2.25</v>
      </c>
      <c r="F88" s="31">
        <v>1.55</v>
      </c>
      <c r="G88" s="31">
        <f t="shared" si="11"/>
        <v>3.4666666666666668</v>
      </c>
      <c r="H88" s="32">
        <f t="shared" si="8"/>
        <v>0.68888888888888888</v>
      </c>
      <c r="I88" s="31">
        <f t="shared" si="9"/>
        <v>0.54826958105646628</v>
      </c>
    </row>
    <row r="89" spans="1:9" x14ac:dyDescent="0.25">
      <c r="A89" s="28" t="s">
        <v>110</v>
      </c>
      <c r="B89" s="29" t="s">
        <v>6</v>
      </c>
      <c r="C89" s="29" t="s">
        <v>7</v>
      </c>
      <c r="D89" s="31">
        <v>5.83</v>
      </c>
      <c r="E89" s="31">
        <v>6.3</v>
      </c>
      <c r="F89" s="31">
        <v>3.49</v>
      </c>
      <c r="G89" s="31">
        <f t="shared" si="11"/>
        <v>3.7142857142857144</v>
      </c>
      <c r="H89" s="32">
        <f t="shared" si="8"/>
        <v>0.553968253968254</v>
      </c>
      <c r="I89" s="31">
        <f t="shared" si="9"/>
        <v>0.63674212854540724</v>
      </c>
    </row>
    <row r="90" spans="1:9" x14ac:dyDescent="0.25">
      <c r="A90" s="28" t="s">
        <v>111</v>
      </c>
      <c r="B90" s="29" t="s">
        <v>6</v>
      </c>
      <c r="C90" s="29" t="s">
        <v>7</v>
      </c>
      <c r="D90" s="31">
        <v>8.16</v>
      </c>
      <c r="E90" s="31">
        <v>8.15</v>
      </c>
      <c r="F90" s="31">
        <v>4.5</v>
      </c>
      <c r="G90" s="31">
        <f t="shared" si="11"/>
        <v>4.4907975460122698</v>
      </c>
      <c r="H90" s="32">
        <f t="shared" si="8"/>
        <v>0.5521472392638036</v>
      </c>
      <c r="I90" s="31">
        <f t="shared" si="9"/>
        <v>0.63793623654832543</v>
      </c>
    </row>
    <row r="91" spans="1:9" x14ac:dyDescent="0.25">
      <c r="A91" s="28" t="s">
        <v>112</v>
      </c>
      <c r="B91" s="29" t="s">
        <v>6</v>
      </c>
      <c r="C91" s="29" t="s">
        <v>7</v>
      </c>
      <c r="D91" s="31">
        <v>5.18</v>
      </c>
      <c r="E91" s="31">
        <v>5.2</v>
      </c>
      <c r="F91" s="31">
        <v>2.2200000000000002</v>
      </c>
      <c r="G91" s="31">
        <f t="shared" si="11"/>
        <v>5.6923076923076907</v>
      </c>
      <c r="H91" s="32">
        <f t="shared" si="8"/>
        <v>0.42692307692307696</v>
      </c>
      <c r="I91" s="31">
        <f t="shared" si="9"/>
        <v>0.72005044136191676</v>
      </c>
    </row>
    <row r="92" spans="1:9" x14ac:dyDescent="0.25">
      <c r="A92" s="28" t="s">
        <v>113</v>
      </c>
      <c r="B92" s="29" t="s">
        <v>6</v>
      </c>
      <c r="C92" s="29" t="s">
        <v>7</v>
      </c>
      <c r="D92" s="31">
        <v>6.81</v>
      </c>
      <c r="E92" s="31">
        <v>6.9</v>
      </c>
      <c r="F92" s="31">
        <v>4.25</v>
      </c>
      <c r="G92" s="31">
        <f t="shared" si="11"/>
        <v>3.7101449275362315</v>
      </c>
      <c r="H92" s="32">
        <f t="shared" si="8"/>
        <v>0.61594202898550721</v>
      </c>
      <c r="I92" s="31">
        <f t="shared" si="9"/>
        <v>0.59610358755048709</v>
      </c>
    </row>
    <row r="93" spans="1:9" x14ac:dyDescent="0.25">
      <c r="A93" s="28" t="s">
        <v>114</v>
      </c>
      <c r="B93" s="29" t="s">
        <v>6</v>
      </c>
      <c r="C93" s="29" t="s">
        <v>7</v>
      </c>
      <c r="D93" s="31">
        <v>10.130000000000001</v>
      </c>
      <c r="E93" s="31">
        <v>9.6999999999999993</v>
      </c>
      <c r="F93" s="31">
        <v>5.73</v>
      </c>
      <c r="G93" s="31">
        <f t="shared" si="11"/>
        <v>4.5360824742268049</v>
      </c>
      <c r="H93" s="32">
        <f t="shared" si="8"/>
        <v>0.5907216494845362</v>
      </c>
      <c r="I93" s="31">
        <f t="shared" si="9"/>
        <v>0.61264154132161563</v>
      </c>
    </row>
    <row r="94" spans="1:9" x14ac:dyDescent="0.25">
      <c r="A94" s="28" t="s">
        <v>115</v>
      </c>
      <c r="B94" s="29" t="s">
        <v>6</v>
      </c>
      <c r="C94" s="29" t="s">
        <v>7</v>
      </c>
      <c r="D94" s="31">
        <v>5.15</v>
      </c>
      <c r="E94" s="31">
        <v>5.3</v>
      </c>
      <c r="F94" s="31">
        <v>3.03</v>
      </c>
      <c r="G94" s="31">
        <f t="shared" si="11"/>
        <v>4.0000000000000018</v>
      </c>
      <c r="H94" s="32">
        <f t="shared" si="8"/>
        <v>0.57169811320754715</v>
      </c>
      <c r="I94" s="31">
        <f>(1.525-H94)/1.525</f>
        <v>0.62511599133931328</v>
      </c>
    </row>
    <row r="95" spans="1:9" x14ac:dyDescent="0.25">
      <c r="A95" s="28" t="s">
        <v>116</v>
      </c>
      <c r="B95" s="29" t="s">
        <v>6</v>
      </c>
      <c r="C95" s="29" t="s">
        <v>7</v>
      </c>
      <c r="D95" s="31">
        <v>3.58</v>
      </c>
      <c r="E95" s="31">
        <v>3.5</v>
      </c>
      <c r="F95" s="31">
        <v>2.1800000000000002</v>
      </c>
      <c r="G95" s="31">
        <f t="shared" si="11"/>
        <v>3.9999999999999996</v>
      </c>
      <c r="H95" s="32">
        <f t="shared" si="8"/>
        <v>0.62285714285714289</v>
      </c>
      <c r="I95" s="31">
        <f t="shared" si="9"/>
        <v>0.59156908665105379</v>
      </c>
    </row>
    <row r="96" spans="1:9" x14ac:dyDescent="0.25">
      <c r="A96" s="28" t="s">
        <v>117</v>
      </c>
      <c r="B96" s="29" t="s">
        <v>6</v>
      </c>
      <c r="C96" s="29" t="s">
        <v>7</v>
      </c>
      <c r="D96" s="31">
        <v>4.3499999999999996</v>
      </c>
      <c r="E96" s="31">
        <v>4.2</v>
      </c>
      <c r="F96" s="31">
        <v>2.31</v>
      </c>
      <c r="G96" s="31">
        <f t="shared" si="11"/>
        <v>4.8571428571428559</v>
      </c>
      <c r="H96" s="32">
        <f t="shared" si="8"/>
        <v>0.55000000000000004</v>
      </c>
      <c r="I96" s="31">
        <f t="shared" si="9"/>
        <v>0.6393442622950819</v>
      </c>
    </row>
    <row r="97" spans="1:9" x14ac:dyDescent="0.25">
      <c r="A97" s="28" t="s">
        <v>118</v>
      </c>
      <c r="B97" s="29" t="s">
        <v>6</v>
      </c>
      <c r="C97" s="29" t="s">
        <v>7</v>
      </c>
      <c r="D97" s="31">
        <v>5.09</v>
      </c>
      <c r="E97" s="31">
        <v>4.8</v>
      </c>
      <c r="F97" s="31">
        <v>3.29</v>
      </c>
      <c r="G97" s="31">
        <f t="shared" si="11"/>
        <v>3.75</v>
      </c>
      <c r="H97" s="32">
        <f t="shared" si="8"/>
        <v>0.68541666666666667</v>
      </c>
      <c r="I97" s="31">
        <f t="shared" si="9"/>
        <v>0.55054644808743169</v>
      </c>
    </row>
    <row r="98" spans="1:9" x14ac:dyDescent="0.25">
      <c r="A98" s="28" t="s">
        <v>119</v>
      </c>
      <c r="B98" s="29" t="s">
        <v>6</v>
      </c>
      <c r="C98" s="29" t="s">
        <v>7</v>
      </c>
      <c r="D98" s="31">
        <v>6.08</v>
      </c>
      <c r="E98" s="31">
        <v>6.2</v>
      </c>
      <c r="F98" s="31">
        <v>2.84</v>
      </c>
      <c r="G98" s="31">
        <f t="shared" si="11"/>
        <v>5.225806451612903</v>
      </c>
      <c r="H98" s="32">
        <f t="shared" si="8"/>
        <v>0.45806451612903221</v>
      </c>
      <c r="I98" s="31">
        <f t="shared" si="9"/>
        <v>0.6996298254891592</v>
      </c>
    </row>
    <row r="99" spans="1:9" x14ac:dyDescent="0.25">
      <c r="A99" s="28" t="s">
        <v>120</v>
      </c>
      <c r="B99" s="29" t="s">
        <v>6</v>
      </c>
      <c r="C99" s="29" t="s">
        <v>7</v>
      </c>
      <c r="D99" s="31">
        <v>7.21</v>
      </c>
      <c r="E99" s="31">
        <v>7.2</v>
      </c>
      <c r="F99" s="31">
        <v>3.53</v>
      </c>
      <c r="G99" s="31">
        <f t="shared" si="11"/>
        <v>5.1111111111111107</v>
      </c>
      <c r="H99" s="32">
        <f t="shared" si="8"/>
        <v>0.49027777777777776</v>
      </c>
      <c r="I99" s="31">
        <f t="shared" si="9"/>
        <v>0.67850637522768664</v>
      </c>
    </row>
    <row r="100" spans="1:9" x14ac:dyDescent="0.25">
      <c r="A100" s="28" t="s">
        <v>121</v>
      </c>
      <c r="B100" s="29" t="s">
        <v>6</v>
      </c>
      <c r="C100" s="29" t="s">
        <v>7</v>
      </c>
      <c r="D100" s="31">
        <v>8.26</v>
      </c>
      <c r="E100" s="31">
        <v>8.1999999999999993</v>
      </c>
      <c r="F100" s="31">
        <v>4.66</v>
      </c>
      <c r="G100" s="31">
        <f t="shared" si="11"/>
        <v>4.3902439024390247</v>
      </c>
      <c r="H100" s="32">
        <f t="shared" si="8"/>
        <v>0.56829268292682933</v>
      </c>
      <c r="I100" s="31">
        <f t="shared" si="9"/>
        <v>0.62734906037584959</v>
      </c>
    </row>
    <row r="101" spans="1:9" x14ac:dyDescent="0.25">
      <c r="A101" s="28" t="s">
        <v>122</v>
      </c>
      <c r="B101" s="29" t="s">
        <v>6</v>
      </c>
      <c r="C101" s="29" t="s">
        <v>7</v>
      </c>
      <c r="D101" s="31">
        <v>3.18</v>
      </c>
      <c r="E101" s="31">
        <v>3.1</v>
      </c>
      <c r="F101" s="31">
        <v>1.47</v>
      </c>
      <c r="G101" s="31">
        <f t="shared" si="11"/>
        <v>5.5161290322580649</v>
      </c>
      <c r="H101" s="32">
        <f t="shared" si="8"/>
        <v>0.47419354838709676</v>
      </c>
      <c r="I101" s="31">
        <f t="shared" si="9"/>
        <v>0.68905341089370709</v>
      </c>
    </row>
    <row r="102" spans="1:9" x14ac:dyDescent="0.25">
      <c r="A102" s="28" t="s">
        <v>123</v>
      </c>
      <c r="B102" s="29" t="s">
        <v>6</v>
      </c>
      <c r="C102" s="29" t="s">
        <v>7</v>
      </c>
      <c r="D102" s="31">
        <v>7.84</v>
      </c>
      <c r="E102" s="31">
        <v>8</v>
      </c>
      <c r="F102" s="31">
        <v>4.25</v>
      </c>
      <c r="G102" s="31">
        <f t="shared" si="11"/>
        <v>4.4874999999999998</v>
      </c>
      <c r="H102" s="32">
        <f t="shared" si="8"/>
        <v>0.53125</v>
      </c>
      <c r="I102" s="31">
        <f t="shared" si="9"/>
        <v>0.65163934426229508</v>
      </c>
    </row>
    <row r="103" spans="1:9" x14ac:dyDescent="0.25">
      <c r="A103" s="28" t="s">
        <v>124</v>
      </c>
      <c r="B103" s="29" t="s">
        <v>6</v>
      </c>
      <c r="C103" s="29" t="s">
        <v>7</v>
      </c>
      <c r="D103" s="31">
        <v>7.2</v>
      </c>
      <c r="E103" s="31">
        <v>7.7</v>
      </c>
      <c r="F103" s="31">
        <v>4.07</v>
      </c>
      <c r="G103" s="31">
        <f t="shared" si="11"/>
        <v>4.0649350649350646</v>
      </c>
      <c r="H103" s="32">
        <f t="shared" si="8"/>
        <v>0.52857142857142858</v>
      </c>
      <c r="I103" s="31">
        <f t="shared" si="9"/>
        <v>0.65339578454332548</v>
      </c>
    </row>
    <row r="104" spans="1:9" x14ac:dyDescent="0.25">
      <c r="A104" s="28" t="s">
        <v>125</v>
      </c>
      <c r="B104" s="29" t="s">
        <v>6</v>
      </c>
      <c r="C104" s="29" t="s">
        <v>7</v>
      </c>
      <c r="D104" s="31">
        <v>6.53</v>
      </c>
      <c r="E104" s="31">
        <v>6.5</v>
      </c>
      <c r="F104" s="31">
        <v>3.29</v>
      </c>
      <c r="G104" s="31">
        <f t="shared" si="11"/>
        <v>4.9846153846153847</v>
      </c>
      <c r="H104" s="32">
        <f t="shared" si="8"/>
        <v>0.50615384615384618</v>
      </c>
      <c r="I104" s="31">
        <f t="shared" si="9"/>
        <v>0.66809583858764188</v>
      </c>
    </row>
    <row r="105" spans="1:9" x14ac:dyDescent="0.25">
      <c r="A105" s="28" t="s">
        <v>126</v>
      </c>
      <c r="B105" s="29" t="s">
        <v>6</v>
      </c>
      <c r="C105" s="29" t="s">
        <v>7</v>
      </c>
      <c r="D105" s="31">
        <v>11.47</v>
      </c>
      <c r="E105" s="31">
        <v>12.4</v>
      </c>
      <c r="F105" s="31">
        <v>6.39</v>
      </c>
      <c r="G105" s="31">
        <f>((D105-F105)/E105)*10</f>
        <v>4.0967741935483879</v>
      </c>
      <c r="H105" s="32">
        <f t="shared" si="8"/>
        <v>0.51532258064516123</v>
      </c>
      <c r="I105" s="31">
        <f>(1.525-H105)/1.525</f>
        <v>0.66208355367530414</v>
      </c>
    </row>
    <row r="106" spans="1:9" x14ac:dyDescent="0.25">
      <c r="A106" s="28" t="s">
        <v>127</v>
      </c>
      <c r="B106" s="29" t="s">
        <v>6</v>
      </c>
      <c r="C106" s="29" t="s">
        <v>7</v>
      </c>
      <c r="D106" s="31">
        <v>7.97</v>
      </c>
      <c r="E106" s="31">
        <v>8.25</v>
      </c>
      <c r="F106" s="31">
        <v>4.26</v>
      </c>
      <c r="G106" s="31">
        <f t="shared" ref="G106:G117" si="12">((D106-F106)/E106)*10</f>
        <v>4.4969696969696971</v>
      </c>
      <c r="H106" s="32">
        <f t="shared" si="8"/>
        <v>0.51636363636363636</v>
      </c>
      <c r="I106" s="31">
        <f t="shared" si="9"/>
        <v>0.66140089418777936</v>
      </c>
    </row>
    <row r="107" spans="1:9" x14ac:dyDescent="0.25">
      <c r="A107" s="24" t="s">
        <v>128</v>
      </c>
      <c r="B107" s="24" t="s">
        <v>4</v>
      </c>
      <c r="C107" s="25" t="s">
        <v>8</v>
      </c>
      <c r="D107" s="26">
        <v>9.51</v>
      </c>
      <c r="E107" s="26">
        <v>14.5</v>
      </c>
      <c r="F107" s="26">
        <v>4.93</v>
      </c>
      <c r="G107" s="26">
        <f t="shared" si="12"/>
        <v>3.158620689655173</v>
      </c>
      <c r="H107" s="27">
        <f>F107/E107</f>
        <v>0.33999999999999997</v>
      </c>
      <c r="I107" s="26">
        <f t="shared" ref="I107:I141" si="13">(1.619-H107)/1.619</f>
        <v>0.78999382334774548</v>
      </c>
    </row>
    <row r="108" spans="1:9" x14ac:dyDescent="0.25">
      <c r="A108" s="24" t="s">
        <v>129</v>
      </c>
      <c r="B108" s="24" t="s">
        <v>4</v>
      </c>
      <c r="C108" s="25" t="s">
        <v>8</v>
      </c>
      <c r="D108" s="26">
        <v>9.44</v>
      </c>
      <c r="E108" s="26">
        <v>12.5</v>
      </c>
      <c r="F108" s="26">
        <v>4.32</v>
      </c>
      <c r="G108" s="26">
        <f t="shared" si="12"/>
        <v>4.0960000000000001</v>
      </c>
      <c r="H108" s="27">
        <f t="shared" ref="H108:H141" si="14">F108/E108</f>
        <v>0.34560000000000002</v>
      </c>
      <c r="I108" s="26">
        <f t="shared" si="13"/>
        <v>0.78653489808523791</v>
      </c>
    </row>
    <row r="109" spans="1:9" x14ac:dyDescent="0.25">
      <c r="A109" s="24" t="s">
        <v>130</v>
      </c>
      <c r="B109" s="24" t="s">
        <v>4</v>
      </c>
      <c r="C109" s="25" t="s">
        <v>8</v>
      </c>
      <c r="D109" s="26">
        <v>10.199999999999999</v>
      </c>
      <c r="E109" s="26">
        <v>15</v>
      </c>
      <c r="F109" s="26">
        <v>5.0199999999999996</v>
      </c>
      <c r="G109" s="26">
        <f t="shared" si="12"/>
        <v>3.4533333333333331</v>
      </c>
      <c r="H109" s="27">
        <f t="shared" si="14"/>
        <v>0.33466666666666661</v>
      </c>
      <c r="I109" s="26">
        <f t="shared" si="13"/>
        <v>0.79328803788346713</v>
      </c>
    </row>
    <row r="110" spans="1:9" x14ac:dyDescent="0.25">
      <c r="A110" s="24" t="s">
        <v>131</v>
      </c>
      <c r="B110" s="24" t="s">
        <v>4</v>
      </c>
      <c r="C110" s="25" t="s">
        <v>8</v>
      </c>
      <c r="D110" s="26">
        <v>7.16</v>
      </c>
      <c r="E110" s="26">
        <v>9.3000000000000007</v>
      </c>
      <c r="F110" s="26">
        <v>3.14</v>
      </c>
      <c r="G110" s="26">
        <f t="shared" si="12"/>
        <v>4.32258064516129</v>
      </c>
      <c r="H110" s="27">
        <f t="shared" si="14"/>
        <v>0.33763440860215055</v>
      </c>
      <c r="I110" s="26">
        <f t="shared" si="13"/>
        <v>0.7914549668918156</v>
      </c>
    </row>
    <row r="111" spans="1:9" x14ac:dyDescent="0.25">
      <c r="A111" s="24" t="s">
        <v>132</v>
      </c>
      <c r="B111" s="24" t="s">
        <v>4</v>
      </c>
      <c r="C111" s="25" t="s">
        <v>8</v>
      </c>
      <c r="D111" s="26">
        <v>8.25</v>
      </c>
      <c r="E111" s="26">
        <v>11.5</v>
      </c>
      <c r="F111" s="26">
        <v>3.79</v>
      </c>
      <c r="G111" s="26">
        <f>((D111-F111)/E111)*10</f>
        <v>3.8782608695652172</v>
      </c>
      <c r="H111" s="27">
        <f t="shared" si="14"/>
        <v>0.32956521739130434</v>
      </c>
      <c r="I111" s="26">
        <f t="shared" si="13"/>
        <v>0.79643902570024439</v>
      </c>
    </row>
    <row r="112" spans="1:9" x14ac:dyDescent="0.25">
      <c r="A112" s="24" t="s">
        <v>133</v>
      </c>
      <c r="B112" s="24" t="s">
        <v>4</v>
      </c>
      <c r="C112" s="25" t="s">
        <v>8</v>
      </c>
      <c r="D112" s="26">
        <v>7.05</v>
      </c>
      <c r="E112" s="26">
        <v>9.4</v>
      </c>
      <c r="F112" s="26">
        <v>3.02</v>
      </c>
      <c r="G112" s="26">
        <f t="shared" si="12"/>
        <v>4.287234042553191</v>
      </c>
      <c r="H112" s="27">
        <f t="shared" si="14"/>
        <v>0.32127659574468082</v>
      </c>
      <c r="I112" s="26">
        <f t="shared" si="13"/>
        <v>0.80155861905825765</v>
      </c>
    </row>
    <row r="113" spans="1:9" x14ac:dyDescent="0.25">
      <c r="A113" s="24" t="s">
        <v>134</v>
      </c>
      <c r="B113" s="24" t="s">
        <v>4</v>
      </c>
      <c r="C113" s="25" t="s">
        <v>8</v>
      </c>
      <c r="D113" s="26">
        <v>6.3</v>
      </c>
      <c r="E113" s="26">
        <v>9.3000000000000007</v>
      </c>
      <c r="F113" s="26">
        <v>2.62</v>
      </c>
      <c r="G113" s="26">
        <f t="shared" si="12"/>
        <v>3.9569892473118271</v>
      </c>
      <c r="H113" s="27">
        <f t="shared" si="14"/>
        <v>0.2817204301075269</v>
      </c>
      <c r="I113" s="26">
        <f t="shared" si="13"/>
        <v>0.82599108702438118</v>
      </c>
    </row>
    <row r="114" spans="1:9" x14ac:dyDescent="0.25">
      <c r="A114" s="24" t="s">
        <v>135</v>
      </c>
      <c r="B114" s="24" t="s">
        <v>4</v>
      </c>
      <c r="C114" s="25" t="s">
        <v>8</v>
      </c>
      <c r="D114" s="26">
        <v>7.64</v>
      </c>
      <c r="E114" s="26">
        <v>9.75</v>
      </c>
      <c r="F114" s="26">
        <v>3.81</v>
      </c>
      <c r="G114" s="26">
        <f t="shared" si="12"/>
        <v>3.9282051282051276</v>
      </c>
      <c r="H114" s="27">
        <f t="shared" si="14"/>
        <v>0.39076923076923076</v>
      </c>
      <c r="I114" s="26">
        <f t="shared" si="13"/>
        <v>0.75863543497885688</v>
      </c>
    </row>
    <row r="115" spans="1:9" x14ac:dyDescent="0.25">
      <c r="A115" s="24" t="s">
        <v>136</v>
      </c>
      <c r="B115" s="24" t="s">
        <v>4</v>
      </c>
      <c r="C115" s="25" t="s">
        <v>8</v>
      </c>
      <c r="D115" s="26">
        <v>7.57</v>
      </c>
      <c r="E115" s="26">
        <v>11.75</v>
      </c>
      <c r="F115" s="26">
        <v>3.42</v>
      </c>
      <c r="G115" s="26">
        <f t="shared" si="12"/>
        <v>3.5319148936170213</v>
      </c>
      <c r="H115" s="27">
        <f t="shared" si="14"/>
        <v>0.29106382978723405</v>
      </c>
      <c r="I115" s="26">
        <f t="shared" si="13"/>
        <v>0.82021999395476586</v>
      </c>
    </row>
    <row r="116" spans="1:9" x14ac:dyDescent="0.25">
      <c r="A116" s="24" t="s">
        <v>137</v>
      </c>
      <c r="B116" s="24" t="s">
        <v>4</v>
      </c>
      <c r="C116" s="25" t="s">
        <v>8</v>
      </c>
      <c r="D116" s="26">
        <v>14.95</v>
      </c>
      <c r="E116" s="26">
        <v>19.5</v>
      </c>
      <c r="F116" s="26">
        <v>5.3</v>
      </c>
      <c r="G116" s="26">
        <f t="shared" si="12"/>
        <v>4.948717948717948</v>
      </c>
      <c r="H116" s="27">
        <f t="shared" si="14"/>
        <v>0.27179487179487177</v>
      </c>
      <c r="I116" s="26">
        <f t="shared" si="13"/>
        <v>0.83212175923726273</v>
      </c>
    </row>
    <row r="117" spans="1:9" x14ac:dyDescent="0.25">
      <c r="A117" s="24" t="s">
        <v>138</v>
      </c>
      <c r="B117" s="24" t="s">
        <v>4</v>
      </c>
      <c r="C117" s="25" t="s">
        <v>8</v>
      </c>
      <c r="D117" s="26">
        <v>12.72</v>
      </c>
      <c r="E117" s="26">
        <v>22</v>
      </c>
      <c r="F117" s="26">
        <v>6.21</v>
      </c>
      <c r="G117" s="26">
        <f t="shared" si="12"/>
        <v>2.9590909090909094</v>
      </c>
      <c r="H117" s="27">
        <f t="shared" si="14"/>
        <v>0.28227272727272729</v>
      </c>
      <c r="I117" s="26">
        <f t="shared" si="13"/>
        <v>0.82564995227132354</v>
      </c>
    </row>
    <row r="118" spans="1:9" x14ac:dyDescent="0.25">
      <c r="A118" s="24" t="s">
        <v>139</v>
      </c>
      <c r="B118" s="24" t="s">
        <v>4</v>
      </c>
      <c r="C118" s="25" t="s">
        <v>8</v>
      </c>
      <c r="D118" s="26">
        <v>22.33</v>
      </c>
      <c r="E118" s="26">
        <v>33.5</v>
      </c>
      <c r="F118" s="26">
        <v>10.210000000000001</v>
      </c>
      <c r="G118" s="26">
        <f>((D118-F118)/E118)*10</f>
        <v>3.6179104477611936</v>
      </c>
      <c r="H118" s="27">
        <f t="shared" si="14"/>
        <v>0.3047761194029851</v>
      </c>
      <c r="I118" s="26">
        <f t="shared" si="13"/>
        <v>0.81175038949784739</v>
      </c>
    </row>
    <row r="119" spans="1:9" x14ac:dyDescent="0.25">
      <c r="A119" s="24" t="s">
        <v>140</v>
      </c>
      <c r="B119" s="24" t="s">
        <v>4</v>
      </c>
      <c r="C119" s="25" t="s">
        <v>8</v>
      </c>
      <c r="D119" s="26">
        <v>26.75</v>
      </c>
      <c r="E119" s="26">
        <v>33.5</v>
      </c>
      <c r="F119" s="26">
        <v>9.73</v>
      </c>
      <c r="G119" s="26">
        <f t="shared" ref="G119:G136" si="15">((D119-F119)/E119)*10</f>
        <v>5.080597014925373</v>
      </c>
      <c r="H119" s="27">
        <f t="shared" si="14"/>
        <v>0.29044776119402987</v>
      </c>
      <c r="I119" s="26">
        <f t="shared" si="13"/>
        <v>0.82060051810127865</v>
      </c>
    </row>
    <row r="120" spans="1:9" x14ac:dyDescent="0.25">
      <c r="A120" s="24" t="s">
        <v>141</v>
      </c>
      <c r="B120" s="24" t="s">
        <v>4</v>
      </c>
      <c r="C120" s="25" t="s">
        <v>8</v>
      </c>
      <c r="D120" s="26">
        <v>5.85</v>
      </c>
      <c r="E120" s="26">
        <v>8.5</v>
      </c>
      <c r="F120" s="26">
        <v>3.26</v>
      </c>
      <c r="G120" s="26">
        <f t="shared" si="15"/>
        <v>3.0470588235294116</v>
      </c>
      <c r="H120" s="27">
        <f t="shared" si="14"/>
        <v>0.38352941176470584</v>
      </c>
      <c r="I120" s="26">
        <f t="shared" si="13"/>
        <v>0.76310721941648807</v>
      </c>
    </row>
    <row r="121" spans="1:9" x14ac:dyDescent="0.25">
      <c r="A121" s="24" t="s">
        <v>142</v>
      </c>
      <c r="B121" s="24" t="s">
        <v>4</v>
      </c>
      <c r="C121" s="25" t="s">
        <v>8</v>
      </c>
      <c r="D121" s="26">
        <v>6.77</v>
      </c>
      <c r="E121" s="26">
        <v>9.1999999999999993</v>
      </c>
      <c r="F121" s="26">
        <v>3.39</v>
      </c>
      <c r="G121" s="26">
        <f t="shared" si="15"/>
        <v>3.6739130434782608</v>
      </c>
      <c r="H121" s="27">
        <f t="shared" si="14"/>
        <v>0.36847826086956526</v>
      </c>
      <c r="I121" s="26">
        <f t="shared" si="13"/>
        <v>0.77240379192738395</v>
      </c>
    </row>
    <row r="122" spans="1:9" x14ac:dyDescent="0.25">
      <c r="A122" s="24" t="s">
        <v>143</v>
      </c>
      <c r="B122" s="24" t="s">
        <v>4</v>
      </c>
      <c r="C122" s="25" t="s">
        <v>8</v>
      </c>
      <c r="D122" s="26">
        <v>7.32</v>
      </c>
      <c r="E122" s="26">
        <v>10</v>
      </c>
      <c r="F122" s="26">
        <v>3.57</v>
      </c>
      <c r="G122" s="26">
        <f t="shared" si="15"/>
        <v>3.7500000000000004</v>
      </c>
      <c r="H122" s="27">
        <f t="shared" si="14"/>
        <v>0.35699999999999998</v>
      </c>
      <c r="I122" s="26">
        <f t="shared" si="13"/>
        <v>0.77949351451513282</v>
      </c>
    </row>
    <row r="123" spans="1:9" x14ac:dyDescent="0.25">
      <c r="A123" s="24" t="s">
        <v>144</v>
      </c>
      <c r="B123" s="24" t="s">
        <v>4</v>
      </c>
      <c r="C123" s="25" t="s">
        <v>8</v>
      </c>
      <c r="D123" s="26">
        <v>9.3000000000000007</v>
      </c>
      <c r="E123" s="26">
        <v>12.5</v>
      </c>
      <c r="F123" s="26">
        <v>3.99</v>
      </c>
      <c r="G123" s="26">
        <f t="shared" si="15"/>
        <v>4.2480000000000011</v>
      </c>
      <c r="H123" s="27">
        <f t="shared" si="14"/>
        <v>0.31920000000000004</v>
      </c>
      <c r="I123" s="26">
        <f t="shared" si="13"/>
        <v>0.8028412600370598</v>
      </c>
    </row>
    <row r="124" spans="1:9" x14ac:dyDescent="0.25">
      <c r="A124" s="24" t="s">
        <v>145</v>
      </c>
      <c r="B124" s="24" t="s">
        <v>4</v>
      </c>
      <c r="C124" s="25" t="s">
        <v>8</v>
      </c>
      <c r="D124" s="26">
        <v>11.03</v>
      </c>
      <c r="E124" s="26">
        <v>13.5</v>
      </c>
      <c r="F124" s="26">
        <v>5.3</v>
      </c>
      <c r="G124" s="26">
        <f t="shared" si="15"/>
        <v>4.2444444444444436</v>
      </c>
      <c r="H124" s="27">
        <f t="shared" si="14"/>
        <v>0.3925925925925926</v>
      </c>
      <c r="I124" s="26">
        <f t="shared" si="13"/>
        <v>0.75750920778715713</v>
      </c>
    </row>
    <row r="125" spans="1:9" x14ac:dyDescent="0.25">
      <c r="A125" s="24" t="s">
        <v>146</v>
      </c>
      <c r="B125" s="24" t="s">
        <v>4</v>
      </c>
      <c r="C125" s="25" t="s">
        <v>8</v>
      </c>
      <c r="D125" s="26">
        <v>10.88</v>
      </c>
      <c r="E125" s="26">
        <v>15.75</v>
      </c>
      <c r="F125" s="26">
        <v>5.2</v>
      </c>
      <c r="G125" s="26">
        <f t="shared" si="15"/>
        <v>3.6063492063492069</v>
      </c>
      <c r="H125" s="27">
        <f t="shared" si="14"/>
        <v>0.33015873015873015</v>
      </c>
      <c r="I125" s="26">
        <f t="shared" si="13"/>
        <v>0.79607243350294621</v>
      </c>
    </row>
    <row r="126" spans="1:9" x14ac:dyDescent="0.25">
      <c r="A126" s="24" t="s">
        <v>147</v>
      </c>
      <c r="B126" s="24" t="s">
        <v>4</v>
      </c>
      <c r="C126" s="25" t="s">
        <v>8</v>
      </c>
      <c r="D126" s="26">
        <v>15.05</v>
      </c>
      <c r="E126" s="26">
        <v>17.75</v>
      </c>
      <c r="F126" s="26">
        <v>6.51</v>
      </c>
      <c r="G126" s="26">
        <f t="shared" si="15"/>
        <v>4.8112676056338035</v>
      </c>
      <c r="H126" s="27">
        <f t="shared" si="14"/>
        <v>0.36676056338028168</v>
      </c>
      <c r="I126" s="26">
        <f t="shared" si="13"/>
        <v>0.77346475393435343</v>
      </c>
    </row>
    <row r="127" spans="1:9" x14ac:dyDescent="0.25">
      <c r="A127" s="24" t="s">
        <v>148</v>
      </c>
      <c r="B127" s="24" t="s">
        <v>4</v>
      </c>
      <c r="C127" s="25" t="s">
        <v>8</v>
      </c>
      <c r="D127" s="26">
        <v>10.84</v>
      </c>
      <c r="E127" s="26">
        <v>13.2</v>
      </c>
      <c r="F127" s="26">
        <v>4.75</v>
      </c>
      <c r="G127" s="26">
        <f t="shared" si="15"/>
        <v>4.6136363636363633</v>
      </c>
      <c r="H127" s="27">
        <f t="shared" si="14"/>
        <v>0.35984848484848486</v>
      </c>
      <c r="I127" s="26">
        <f t="shared" si="13"/>
        <v>0.7777341044790087</v>
      </c>
    </row>
    <row r="128" spans="1:9" x14ac:dyDescent="0.25">
      <c r="A128" s="24" t="s">
        <v>149</v>
      </c>
      <c r="B128" s="24" t="s">
        <v>4</v>
      </c>
      <c r="C128" s="25" t="s">
        <v>8</v>
      </c>
      <c r="D128" s="26">
        <v>7.67</v>
      </c>
      <c r="E128" s="26">
        <v>11.5</v>
      </c>
      <c r="F128" s="26">
        <v>2.95</v>
      </c>
      <c r="G128" s="26">
        <f t="shared" si="15"/>
        <v>4.1043478260869568</v>
      </c>
      <c r="H128" s="27">
        <f t="shared" si="14"/>
        <v>0.2565217391304348</v>
      </c>
      <c r="I128" s="26">
        <f t="shared" si="13"/>
        <v>0.84155544216773637</v>
      </c>
    </row>
    <row r="129" spans="1:9" x14ac:dyDescent="0.25">
      <c r="A129" s="24" t="s">
        <v>150</v>
      </c>
      <c r="B129" s="24" t="s">
        <v>4</v>
      </c>
      <c r="C129" s="25" t="s">
        <v>8</v>
      </c>
      <c r="D129" s="26">
        <v>21.9</v>
      </c>
      <c r="E129" s="26">
        <v>34.5</v>
      </c>
      <c r="F129" s="26">
        <v>9.3699999999999992</v>
      </c>
      <c r="G129" s="26">
        <f t="shared" si="15"/>
        <v>3.6318840579710141</v>
      </c>
      <c r="H129" s="27">
        <f t="shared" si="14"/>
        <v>0.27159420289855069</v>
      </c>
      <c r="I129" s="26">
        <f t="shared" si="13"/>
        <v>0.83224570543634913</v>
      </c>
    </row>
    <row r="130" spans="1:9" x14ac:dyDescent="0.25">
      <c r="A130" s="24" t="s">
        <v>151</v>
      </c>
      <c r="B130" s="24" t="s">
        <v>4</v>
      </c>
      <c r="C130" s="25" t="s">
        <v>8</v>
      </c>
      <c r="D130" s="26">
        <v>10.97</v>
      </c>
      <c r="E130" s="26">
        <v>15.5</v>
      </c>
      <c r="F130" s="26">
        <v>4.33</v>
      </c>
      <c r="G130" s="26">
        <f t="shared" si="15"/>
        <v>4.2838709677419358</v>
      </c>
      <c r="H130" s="27">
        <f t="shared" si="14"/>
        <v>0.27935483870967742</v>
      </c>
      <c r="I130" s="26">
        <f t="shared" si="13"/>
        <v>0.8274522305684513</v>
      </c>
    </row>
    <row r="131" spans="1:9" x14ac:dyDescent="0.25">
      <c r="A131" s="24" t="s">
        <v>152</v>
      </c>
      <c r="B131" s="24" t="s">
        <v>4</v>
      </c>
      <c r="C131" s="25" t="s">
        <v>8</v>
      </c>
      <c r="D131" s="26">
        <v>12.44</v>
      </c>
      <c r="E131" s="26">
        <v>17.5</v>
      </c>
      <c r="F131" s="26">
        <v>5.13</v>
      </c>
      <c r="G131" s="26">
        <f t="shared" si="15"/>
        <v>4.177142857142857</v>
      </c>
      <c r="H131" s="27">
        <f t="shared" si="14"/>
        <v>0.29314285714285715</v>
      </c>
      <c r="I131" s="26">
        <f t="shared" si="13"/>
        <v>0.81893585105444278</v>
      </c>
    </row>
    <row r="132" spans="1:9" x14ac:dyDescent="0.25">
      <c r="A132" s="24" t="s">
        <v>153</v>
      </c>
      <c r="B132" s="24" t="s">
        <v>4</v>
      </c>
      <c r="C132" s="25" t="s">
        <v>8</v>
      </c>
      <c r="D132" s="26">
        <v>8.0299999999999994</v>
      </c>
      <c r="E132" s="26">
        <v>14</v>
      </c>
      <c r="F132" s="26">
        <v>3.83</v>
      </c>
      <c r="G132" s="26">
        <f t="shared" si="15"/>
        <v>2.9999999999999991</v>
      </c>
      <c r="H132" s="27">
        <f t="shared" si="14"/>
        <v>0.27357142857142858</v>
      </c>
      <c r="I132" s="26">
        <f t="shared" si="13"/>
        <v>0.83102444189534985</v>
      </c>
    </row>
    <row r="133" spans="1:9" x14ac:dyDescent="0.25">
      <c r="A133" s="24" t="s">
        <v>154</v>
      </c>
      <c r="B133" s="24" t="s">
        <v>4</v>
      </c>
      <c r="C133" s="25" t="s">
        <v>8</v>
      </c>
      <c r="D133" s="26">
        <v>10.83</v>
      </c>
      <c r="E133" s="26">
        <v>14</v>
      </c>
      <c r="F133" s="26">
        <v>5.65</v>
      </c>
      <c r="G133" s="26">
        <f t="shared" si="15"/>
        <v>3.7</v>
      </c>
      <c r="H133" s="27">
        <f t="shared" si="14"/>
        <v>0.40357142857142858</v>
      </c>
      <c r="I133" s="26">
        <f t="shared" si="13"/>
        <v>0.75072796258713481</v>
      </c>
    </row>
    <row r="134" spans="1:9" x14ac:dyDescent="0.25">
      <c r="A134" s="24" t="s">
        <v>155</v>
      </c>
      <c r="B134" s="24" t="s">
        <v>4</v>
      </c>
      <c r="C134" s="25" t="s">
        <v>8</v>
      </c>
      <c r="D134" s="26">
        <v>11.21</v>
      </c>
      <c r="E134" s="26">
        <v>15.75</v>
      </c>
      <c r="F134" s="26">
        <v>6.7</v>
      </c>
      <c r="G134" s="26">
        <f t="shared" si="15"/>
        <v>2.863492063492064</v>
      </c>
      <c r="H134" s="27">
        <f t="shared" si="14"/>
        <v>0.42539682539682538</v>
      </c>
      <c r="I134" s="26">
        <f t="shared" si="13"/>
        <v>0.73724717393648831</v>
      </c>
    </row>
    <row r="135" spans="1:9" x14ac:dyDescent="0.25">
      <c r="A135" s="24" t="s">
        <v>156</v>
      </c>
      <c r="B135" s="24" t="s">
        <v>4</v>
      </c>
      <c r="C135" s="25" t="s">
        <v>8</v>
      </c>
      <c r="D135" s="26">
        <v>7.25</v>
      </c>
      <c r="E135" s="26">
        <v>9.1999999999999993</v>
      </c>
      <c r="F135" s="26">
        <v>4.12</v>
      </c>
      <c r="G135" s="26">
        <f t="shared" si="15"/>
        <v>3.4021739130434785</v>
      </c>
      <c r="H135" s="27">
        <f t="shared" si="14"/>
        <v>0.44782608695652176</v>
      </c>
      <c r="I135" s="26">
        <f t="shared" si="13"/>
        <v>0.72339339903859057</v>
      </c>
    </row>
    <row r="136" spans="1:9" x14ac:dyDescent="0.25">
      <c r="A136" s="24" t="s">
        <v>157</v>
      </c>
      <c r="B136" s="24" t="s">
        <v>4</v>
      </c>
      <c r="C136" s="25" t="s">
        <v>8</v>
      </c>
      <c r="D136" s="26">
        <v>10.36</v>
      </c>
      <c r="E136" s="26">
        <v>14.5</v>
      </c>
      <c r="F136" s="26">
        <v>5.8</v>
      </c>
      <c r="G136" s="26">
        <f t="shared" si="15"/>
        <v>3.1448275862068966</v>
      </c>
      <c r="H136" s="27">
        <f t="shared" si="14"/>
        <v>0.39999999999999997</v>
      </c>
      <c r="I136" s="26">
        <f t="shared" si="13"/>
        <v>0.75293390982087716</v>
      </c>
    </row>
    <row r="137" spans="1:9" x14ac:dyDescent="0.25">
      <c r="A137" s="24" t="s">
        <v>158</v>
      </c>
      <c r="B137" s="24" t="s">
        <v>4</v>
      </c>
      <c r="C137" s="25" t="s">
        <v>8</v>
      </c>
      <c r="D137" s="26">
        <v>11.7</v>
      </c>
      <c r="E137" s="26">
        <v>17</v>
      </c>
      <c r="F137" s="26">
        <v>4.46</v>
      </c>
      <c r="G137" s="26">
        <f>((D137-F137)/E137)*10</f>
        <v>4.2588235294117647</v>
      </c>
      <c r="H137" s="27">
        <f t="shared" si="14"/>
        <v>0.26235294117647057</v>
      </c>
      <c r="I137" s="26">
        <f t="shared" si="13"/>
        <v>0.8379537114413399</v>
      </c>
    </row>
    <row r="138" spans="1:9" x14ac:dyDescent="0.25">
      <c r="A138" s="24" t="s">
        <v>159</v>
      </c>
      <c r="B138" s="24" t="s">
        <v>4</v>
      </c>
      <c r="C138" s="25" t="s">
        <v>8</v>
      </c>
      <c r="D138" s="26">
        <v>10.4</v>
      </c>
      <c r="E138" s="26">
        <v>15.2</v>
      </c>
      <c r="F138" s="26">
        <v>5.23</v>
      </c>
      <c r="G138" s="26">
        <f t="shared" ref="G138:G151" si="16">((D138-F138)/E138)*10</f>
        <v>3.4013157894736845</v>
      </c>
      <c r="H138" s="27">
        <f t="shared" si="14"/>
        <v>0.3440789473684211</v>
      </c>
      <c r="I138" s="26">
        <f t="shared" si="13"/>
        <v>0.78747439940183994</v>
      </c>
    </row>
    <row r="139" spans="1:9" x14ac:dyDescent="0.25">
      <c r="A139" s="24" t="s">
        <v>160</v>
      </c>
      <c r="B139" s="24" t="s">
        <v>4</v>
      </c>
      <c r="C139" s="25" t="s">
        <v>8</v>
      </c>
      <c r="D139" s="26">
        <v>11.28</v>
      </c>
      <c r="E139" s="26">
        <v>15.25</v>
      </c>
      <c r="F139" s="26">
        <v>4.58</v>
      </c>
      <c r="G139" s="26">
        <f t="shared" si="16"/>
        <v>4.3934426229508192</v>
      </c>
      <c r="H139" s="27">
        <f t="shared" si="14"/>
        <v>0.30032786885245905</v>
      </c>
      <c r="I139" s="26">
        <f t="shared" si="13"/>
        <v>0.81449791917698633</v>
      </c>
    </row>
    <row r="140" spans="1:9" x14ac:dyDescent="0.25">
      <c r="A140" s="24" t="s">
        <v>161</v>
      </c>
      <c r="B140" s="24" t="s">
        <v>4</v>
      </c>
      <c r="C140" s="25" t="s">
        <v>8</v>
      </c>
      <c r="D140" s="26">
        <v>7.24</v>
      </c>
      <c r="E140" s="26">
        <v>10.5</v>
      </c>
      <c r="F140" s="26">
        <v>2.7</v>
      </c>
      <c r="G140" s="26">
        <f t="shared" si="16"/>
        <v>4.3238095238095235</v>
      </c>
      <c r="H140" s="27">
        <f t="shared" si="14"/>
        <v>0.25714285714285717</v>
      </c>
      <c r="I140" s="26">
        <f t="shared" si="13"/>
        <v>0.84117179917056384</v>
      </c>
    </row>
    <row r="141" spans="1:9" x14ac:dyDescent="0.25">
      <c r="A141" s="24" t="s">
        <v>162</v>
      </c>
      <c r="B141" s="24" t="s">
        <v>4</v>
      </c>
      <c r="C141" s="25" t="s">
        <v>8</v>
      </c>
      <c r="D141" s="26">
        <v>9.6300000000000008</v>
      </c>
      <c r="E141" s="26">
        <v>13</v>
      </c>
      <c r="F141" s="26">
        <v>4.8899999999999997</v>
      </c>
      <c r="G141" s="26">
        <f t="shared" si="16"/>
        <v>3.6461538461538465</v>
      </c>
      <c r="H141" s="27">
        <f t="shared" si="14"/>
        <v>0.37615384615384612</v>
      </c>
      <c r="I141" s="26">
        <f t="shared" si="13"/>
        <v>0.7676628498123248</v>
      </c>
    </row>
    <row r="142" spans="1:9" x14ac:dyDescent="0.25">
      <c r="A142" s="29" t="s">
        <v>163</v>
      </c>
      <c r="B142" s="29" t="s">
        <v>6</v>
      </c>
      <c r="C142" s="30" t="s">
        <v>8</v>
      </c>
      <c r="D142" s="31">
        <v>5</v>
      </c>
      <c r="E142" s="31">
        <v>5.15</v>
      </c>
      <c r="F142" s="31">
        <v>3.28</v>
      </c>
      <c r="G142" s="31">
        <f t="shared" si="16"/>
        <v>3.3398058252427187</v>
      </c>
      <c r="H142" s="32">
        <f>F142/E142</f>
        <v>0.63689320388349502</v>
      </c>
      <c r="I142" s="31">
        <f>(1.507-H142)/1.507</f>
        <v>0.57737677247279695</v>
      </c>
    </row>
    <row r="143" spans="1:9" x14ac:dyDescent="0.25">
      <c r="A143" s="29" t="s">
        <v>164</v>
      </c>
      <c r="B143" s="29" t="s">
        <v>6</v>
      </c>
      <c r="C143" s="30" t="s">
        <v>8</v>
      </c>
      <c r="D143" s="31">
        <v>2.52</v>
      </c>
      <c r="E143" s="31">
        <v>2.4</v>
      </c>
      <c r="F143" s="31">
        <v>1.5</v>
      </c>
      <c r="G143" s="31">
        <f t="shared" si="16"/>
        <v>4.25</v>
      </c>
      <c r="H143" s="32">
        <f t="shared" ref="H143:H166" si="17">F143/E143</f>
        <v>0.625</v>
      </c>
      <c r="I143" s="31">
        <f t="shared" ref="I143:I166" si="18">(1.507-H143)/1.507</f>
        <v>0.5852687458526874</v>
      </c>
    </row>
    <row r="144" spans="1:9" x14ac:dyDescent="0.25">
      <c r="A144" s="29" t="s">
        <v>165</v>
      </c>
      <c r="B144" s="29" t="s">
        <v>6</v>
      </c>
      <c r="C144" s="30" t="s">
        <v>8</v>
      </c>
      <c r="D144" s="31">
        <v>10.48</v>
      </c>
      <c r="E144" s="31">
        <v>11</v>
      </c>
      <c r="F144" s="31">
        <v>7.12</v>
      </c>
      <c r="G144" s="31">
        <f t="shared" si="16"/>
        <v>3.0545454545454547</v>
      </c>
      <c r="H144" s="32">
        <f t="shared" si="17"/>
        <v>0.64727272727272733</v>
      </c>
      <c r="I144" s="31">
        <f t="shared" si="18"/>
        <v>0.57048923206852864</v>
      </c>
    </row>
    <row r="145" spans="1:9" x14ac:dyDescent="0.25">
      <c r="A145" s="29" t="s">
        <v>166</v>
      </c>
      <c r="B145" s="29" t="s">
        <v>6</v>
      </c>
      <c r="C145" s="30" t="s">
        <v>8</v>
      </c>
      <c r="D145" s="31">
        <v>9.0399999999999991</v>
      </c>
      <c r="E145" s="31">
        <v>9.1</v>
      </c>
      <c r="F145" s="31">
        <v>5.95</v>
      </c>
      <c r="G145" s="31">
        <f t="shared" si="16"/>
        <v>3.3956043956043946</v>
      </c>
      <c r="H145" s="32">
        <f t="shared" si="17"/>
        <v>0.65384615384615385</v>
      </c>
      <c r="I145" s="31">
        <f t="shared" si="18"/>
        <v>0.56612730335358064</v>
      </c>
    </row>
    <row r="146" spans="1:9" x14ac:dyDescent="0.25">
      <c r="A146" s="29" t="s">
        <v>167</v>
      </c>
      <c r="B146" s="29" t="s">
        <v>6</v>
      </c>
      <c r="C146" s="30" t="s">
        <v>8</v>
      </c>
      <c r="D146" s="31">
        <v>8.33</v>
      </c>
      <c r="E146" s="31">
        <v>8.8000000000000007</v>
      </c>
      <c r="F146" s="31">
        <v>5.45</v>
      </c>
      <c r="G146" s="31">
        <f t="shared" si="16"/>
        <v>3.272727272727272</v>
      </c>
      <c r="H146" s="32">
        <f t="shared" si="17"/>
        <v>0.61931818181818177</v>
      </c>
      <c r="I146" s="31">
        <f t="shared" si="18"/>
        <v>0.58903902998129942</v>
      </c>
    </row>
    <row r="147" spans="1:9" x14ac:dyDescent="0.25">
      <c r="A147" s="29" t="s">
        <v>168</v>
      </c>
      <c r="B147" s="29" t="s">
        <v>6</v>
      </c>
      <c r="C147" s="30" t="s">
        <v>8</v>
      </c>
      <c r="D147" s="31">
        <v>6.4</v>
      </c>
      <c r="E147" s="31">
        <v>6.7</v>
      </c>
      <c r="F147" s="31">
        <v>4.0999999999999996</v>
      </c>
      <c r="G147" s="31">
        <f t="shared" si="16"/>
        <v>3.4328358208955234</v>
      </c>
      <c r="H147" s="32">
        <f t="shared" si="17"/>
        <v>0.61194029850746257</v>
      </c>
      <c r="I147" s="31">
        <f t="shared" si="18"/>
        <v>0.59393477205875078</v>
      </c>
    </row>
    <row r="148" spans="1:9" x14ac:dyDescent="0.25">
      <c r="A148" s="29" t="s">
        <v>169</v>
      </c>
      <c r="B148" s="29" t="s">
        <v>6</v>
      </c>
      <c r="C148" s="30" t="s">
        <v>8</v>
      </c>
      <c r="D148" s="31">
        <v>5.18</v>
      </c>
      <c r="E148" s="31">
        <v>5.8</v>
      </c>
      <c r="F148" s="31">
        <v>3.17</v>
      </c>
      <c r="G148" s="31">
        <f t="shared" si="16"/>
        <v>3.4655172413793101</v>
      </c>
      <c r="H148" s="32">
        <f t="shared" si="17"/>
        <v>0.54655172413793107</v>
      </c>
      <c r="I148" s="31">
        <f t="shared" si="18"/>
        <v>0.63732466878703975</v>
      </c>
    </row>
    <row r="149" spans="1:9" x14ac:dyDescent="0.25">
      <c r="A149" s="29" t="s">
        <v>170</v>
      </c>
      <c r="B149" s="29" t="s">
        <v>6</v>
      </c>
      <c r="C149" s="30" t="s">
        <v>8</v>
      </c>
      <c r="D149" s="31">
        <v>10</v>
      </c>
      <c r="E149" s="31">
        <v>10.5</v>
      </c>
      <c r="F149" s="31">
        <v>6.76</v>
      </c>
      <c r="G149" s="31">
        <f t="shared" si="16"/>
        <v>3.0857142857142863</v>
      </c>
      <c r="H149" s="32">
        <f t="shared" si="17"/>
        <v>0.64380952380952383</v>
      </c>
      <c r="I149" s="31">
        <f t="shared" si="18"/>
        <v>0.57278731001358729</v>
      </c>
    </row>
    <row r="150" spans="1:9" x14ac:dyDescent="0.25">
      <c r="A150" s="29" t="s">
        <v>171</v>
      </c>
      <c r="B150" s="29" t="s">
        <v>6</v>
      </c>
      <c r="C150" s="30" t="s">
        <v>8</v>
      </c>
      <c r="D150" s="31">
        <v>3.17</v>
      </c>
      <c r="E150" s="31">
        <v>3.1</v>
      </c>
      <c r="F150" s="31">
        <v>1.92</v>
      </c>
      <c r="G150" s="31">
        <f t="shared" si="16"/>
        <v>4.032258064516129</v>
      </c>
      <c r="H150" s="32">
        <f t="shared" si="17"/>
        <v>0.61935483870967734</v>
      </c>
      <c r="I150" s="31">
        <f t="shared" si="18"/>
        <v>0.58901470556756641</v>
      </c>
    </row>
    <row r="151" spans="1:9" x14ac:dyDescent="0.25">
      <c r="A151" s="29" t="s">
        <v>172</v>
      </c>
      <c r="B151" s="29" t="s">
        <v>6</v>
      </c>
      <c r="C151" s="30" t="s">
        <v>8</v>
      </c>
      <c r="D151" s="31">
        <v>1.58</v>
      </c>
      <c r="E151" s="31">
        <v>1.65</v>
      </c>
      <c r="F151" s="31">
        <v>0.93</v>
      </c>
      <c r="G151" s="31">
        <f t="shared" si="16"/>
        <v>3.9393939393939399</v>
      </c>
      <c r="H151" s="32">
        <f t="shared" si="17"/>
        <v>0.56363636363636371</v>
      </c>
      <c r="I151" s="31">
        <f t="shared" si="18"/>
        <v>0.62598781444169627</v>
      </c>
    </row>
    <row r="152" spans="1:9" x14ac:dyDescent="0.25">
      <c r="A152" s="29" t="s">
        <v>173</v>
      </c>
      <c r="B152" s="29" t="s">
        <v>6</v>
      </c>
      <c r="C152" s="30" t="s">
        <v>8</v>
      </c>
      <c r="D152" s="31">
        <v>11.97</v>
      </c>
      <c r="E152" s="31">
        <v>12.6</v>
      </c>
      <c r="F152" s="31">
        <v>7.61</v>
      </c>
      <c r="G152" s="31">
        <f>((D152-F152)/E152)*10</f>
        <v>3.4603174603174609</v>
      </c>
      <c r="H152" s="32">
        <f t="shared" si="17"/>
        <v>0.60396825396825404</v>
      </c>
      <c r="I152" s="31">
        <f t="shared" si="18"/>
        <v>0.59922478170653348</v>
      </c>
    </row>
    <row r="153" spans="1:9" x14ac:dyDescent="0.25">
      <c r="A153" s="29" t="s">
        <v>174</v>
      </c>
      <c r="B153" s="29" t="s">
        <v>6</v>
      </c>
      <c r="C153" s="30" t="s">
        <v>8</v>
      </c>
      <c r="D153" s="31">
        <v>6.21</v>
      </c>
      <c r="E153" s="31">
        <v>6.4</v>
      </c>
      <c r="F153" s="31">
        <v>3.91</v>
      </c>
      <c r="G153" s="31">
        <f t="shared" ref="G153:G166" si="19">((D153-F153)/E153)*10</f>
        <v>3.5937499999999996</v>
      </c>
      <c r="H153" s="32">
        <f t="shared" si="17"/>
        <v>0.61093750000000002</v>
      </c>
      <c r="I153" s="31">
        <f t="shared" si="18"/>
        <v>0.59460019907100192</v>
      </c>
    </row>
    <row r="154" spans="1:9" x14ac:dyDescent="0.25">
      <c r="A154" s="29" t="s">
        <v>175</v>
      </c>
      <c r="B154" s="29" t="s">
        <v>6</v>
      </c>
      <c r="C154" s="30" t="s">
        <v>8</v>
      </c>
      <c r="D154" s="31">
        <v>4.28</v>
      </c>
      <c r="E154" s="31">
        <v>4.25</v>
      </c>
      <c r="F154" s="31">
        <v>2.4500000000000002</v>
      </c>
      <c r="G154" s="31">
        <f t="shared" si="19"/>
        <v>4.3058823529411763</v>
      </c>
      <c r="H154" s="32">
        <f t="shared" si="17"/>
        <v>0.57647058823529418</v>
      </c>
      <c r="I154" s="31">
        <f t="shared" si="18"/>
        <v>0.6174714079394199</v>
      </c>
    </row>
    <row r="155" spans="1:9" x14ac:dyDescent="0.25">
      <c r="A155" s="29" t="s">
        <v>176</v>
      </c>
      <c r="B155" s="29" t="s">
        <v>6</v>
      </c>
      <c r="C155" s="30" t="s">
        <v>8</v>
      </c>
      <c r="D155" s="31">
        <v>10.039999999999999</v>
      </c>
      <c r="E155" s="31">
        <v>10</v>
      </c>
      <c r="F155" s="31">
        <v>5.81</v>
      </c>
      <c r="G155" s="31">
        <f t="shared" si="19"/>
        <v>4.2299999999999995</v>
      </c>
      <c r="H155" s="32">
        <f t="shared" si="17"/>
        <v>0.58099999999999996</v>
      </c>
      <c r="I155" s="31">
        <f>(1.507-H155)/1.507</f>
        <v>0.61446582614465828</v>
      </c>
    </row>
    <row r="156" spans="1:9" x14ac:dyDescent="0.25">
      <c r="A156" s="29" t="s">
        <v>177</v>
      </c>
      <c r="B156" s="29" t="s">
        <v>6</v>
      </c>
      <c r="C156" s="30" t="s">
        <v>8</v>
      </c>
      <c r="D156" s="31">
        <v>4.63</v>
      </c>
      <c r="E156" s="31">
        <v>4.75</v>
      </c>
      <c r="F156" s="31">
        <v>2.4700000000000002</v>
      </c>
      <c r="G156" s="31">
        <f t="shared" si="19"/>
        <v>4.5473684210526315</v>
      </c>
      <c r="H156" s="32">
        <f t="shared" si="17"/>
        <v>0.52</v>
      </c>
      <c r="I156" s="31">
        <f t="shared" si="18"/>
        <v>0.6549435965494359</v>
      </c>
    </row>
    <row r="157" spans="1:9" x14ac:dyDescent="0.25">
      <c r="A157" s="29" t="s">
        <v>178</v>
      </c>
      <c r="B157" s="29" t="s">
        <v>6</v>
      </c>
      <c r="C157" s="30" t="s">
        <v>8</v>
      </c>
      <c r="D157" s="31">
        <v>5.32</v>
      </c>
      <c r="E157" s="31">
        <v>5.2</v>
      </c>
      <c r="F157" s="31">
        <v>3.27</v>
      </c>
      <c r="G157" s="31">
        <f t="shared" si="19"/>
        <v>3.9423076923076925</v>
      </c>
      <c r="H157" s="32">
        <f t="shared" si="17"/>
        <v>0.62884615384615383</v>
      </c>
      <c r="I157" s="31">
        <f t="shared" si="18"/>
        <v>0.58271655351947316</v>
      </c>
    </row>
    <row r="158" spans="1:9" x14ac:dyDescent="0.25">
      <c r="A158" s="29" t="s">
        <v>179</v>
      </c>
      <c r="B158" s="29" t="s">
        <v>6</v>
      </c>
      <c r="C158" s="30" t="s">
        <v>8</v>
      </c>
      <c r="D158" s="31">
        <v>2.34</v>
      </c>
      <c r="E158" s="31">
        <v>2.4</v>
      </c>
      <c r="F158" s="31">
        <v>1.39</v>
      </c>
      <c r="G158" s="31">
        <f t="shared" si="19"/>
        <v>3.958333333333333</v>
      </c>
      <c r="H158" s="32">
        <f t="shared" si="17"/>
        <v>0.57916666666666661</v>
      </c>
      <c r="I158" s="31">
        <f t="shared" si="18"/>
        <v>0.61568237115682367</v>
      </c>
    </row>
    <row r="159" spans="1:9" x14ac:dyDescent="0.25">
      <c r="A159" s="29" t="s">
        <v>180</v>
      </c>
      <c r="B159" s="29" t="s">
        <v>6</v>
      </c>
      <c r="C159" s="30" t="s">
        <v>8</v>
      </c>
      <c r="D159" s="31">
        <v>5.61</v>
      </c>
      <c r="E159" s="31">
        <v>5.55</v>
      </c>
      <c r="F159" s="31">
        <v>3.5</v>
      </c>
      <c r="G159" s="31">
        <f t="shared" si="19"/>
        <v>3.8018018018018025</v>
      </c>
      <c r="H159" s="32">
        <f t="shared" si="17"/>
        <v>0.63063063063063063</v>
      </c>
      <c r="I159" s="31">
        <f t="shared" si="18"/>
        <v>0.58153242824775664</v>
      </c>
    </row>
    <row r="160" spans="1:9" x14ac:dyDescent="0.25">
      <c r="A160" s="29" t="s">
        <v>181</v>
      </c>
      <c r="B160" s="29" t="s">
        <v>6</v>
      </c>
      <c r="C160" s="30" t="s">
        <v>8</v>
      </c>
      <c r="D160" s="31">
        <v>2.57</v>
      </c>
      <c r="E160" s="31">
        <v>2.5</v>
      </c>
      <c r="F160" s="31">
        <v>1.55</v>
      </c>
      <c r="G160" s="31">
        <f t="shared" si="19"/>
        <v>4.0799999999999992</v>
      </c>
      <c r="H160" s="32">
        <f t="shared" si="17"/>
        <v>0.62</v>
      </c>
      <c r="I160" s="31">
        <f t="shared" si="18"/>
        <v>0.58858659588586593</v>
      </c>
    </row>
    <row r="161" spans="1:9" x14ac:dyDescent="0.25">
      <c r="A161" s="29" t="s">
        <v>182</v>
      </c>
      <c r="B161" s="29" t="s">
        <v>6</v>
      </c>
      <c r="C161" s="30" t="s">
        <v>8</v>
      </c>
      <c r="D161" s="31">
        <v>6.43</v>
      </c>
      <c r="E161" s="31">
        <v>6.1</v>
      </c>
      <c r="F161" s="31">
        <v>3.23</v>
      </c>
      <c r="G161" s="31">
        <f t="shared" si="19"/>
        <v>5.2459016393442628</v>
      </c>
      <c r="H161" s="32">
        <f t="shared" si="17"/>
        <v>0.52950819672131155</v>
      </c>
      <c r="I161" s="31">
        <f t="shared" si="18"/>
        <v>0.64863424238798173</v>
      </c>
    </row>
    <row r="162" spans="1:9" x14ac:dyDescent="0.25">
      <c r="A162" s="29" t="s">
        <v>183</v>
      </c>
      <c r="B162" s="29" t="s">
        <v>6</v>
      </c>
      <c r="C162" s="30" t="s">
        <v>8</v>
      </c>
      <c r="D162" s="31">
        <v>9.24</v>
      </c>
      <c r="E162" s="31">
        <v>9.5</v>
      </c>
      <c r="F162" s="31">
        <v>6.01</v>
      </c>
      <c r="G162" s="31">
        <f t="shared" si="19"/>
        <v>3.4000000000000004</v>
      </c>
      <c r="H162" s="32">
        <f t="shared" si="17"/>
        <v>0.63263157894736843</v>
      </c>
      <c r="I162" s="31">
        <f t="shared" si="18"/>
        <v>0.58020465895994133</v>
      </c>
    </row>
    <row r="163" spans="1:9" x14ac:dyDescent="0.25">
      <c r="A163" s="29" t="s">
        <v>184</v>
      </c>
      <c r="B163" s="29" t="s">
        <v>6</v>
      </c>
      <c r="C163" s="30" t="s">
        <v>8</v>
      </c>
      <c r="D163" s="31">
        <v>6.08</v>
      </c>
      <c r="E163" s="31">
        <v>6.15</v>
      </c>
      <c r="F163" s="31">
        <v>4</v>
      </c>
      <c r="G163" s="31">
        <f t="shared" si="19"/>
        <v>3.3821138211382111</v>
      </c>
      <c r="H163" s="32">
        <f t="shared" si="17"/>
        <v>0.65040650406504064</v>
      </c>
      <c r="I163" s="31">
        <f t="shared" si="18"/>
        <v>0.56840975178165842</v>
      </c>
    </row>
    <row r="164" spans="1:9" x14ac:dyDescent="0.25">
      <c r="A164" s="29" t="s">
        <v>185</v>
      </c>
      <c r="B164" s="29" t="s">
        <v>6</v>
      </c>
      <c r="C164" s="30" t="s">
        <v>8</v>
      </c>
      <c r="D164" s="31">
        <v>7.16</v>
      </c>
      <c r="E164" s="31">
        <v>7</v>
      </c>
      <c r="F164" s="31">
        <v>4.17</v>
      </c>
      <c r="G164" s="31">
        <f t="shared" si="19"/>
        <v>4.2714285714285714</v>
      </c>
      <c r="H164" s="32">
        <f t="shared" si="17"/>
        <v>0.59571428571428575</v>
      </c>
      <c r="I164" s="31">
        <f t="shared" si="18"/>
        <v>0.60470186747559007</v>
      </c>
    </row>
    <row r="165" spans="1:9" x14ac:dyDescent="0.25">
      <c r="A165" s="29" t="s">
        <v>186</v>
      </c>
      <c r="B165" s="29" t="s">
        <v>6</v>
      </c>
      <c r="C165" s="30" t="s">
        <v>8</v>
      </c>
      <c r="D165" s="31">
        <v>7</v>
      </c>
      <c r="E165" s="31">
        <v>7.4</v>
      </c>
      <c r="F165" s="31">
        <v>4.24</v>
      </c>
      <c r="G165" s="31">
        <f t="shared" si="19"/>
        <v>3.7297297297297294</v>
      </c>
      <c r="H165" s="32">
        <f t="shared" si="17"/>
        <v>0.572972972972973</v>
      </c>
      <c r="I165" s="31">
        <f t="shared" si="18"/>
        <v>0.61979232052224753</v>
      </c>
    </row>
    <row r="166" spans="1:9" x14ac:dyDescent="0.25">
      <c r="A166" s="33" t="s">
        <v>187</v>
      </c>
      <c r="B166" s="33" t="s">
        <v>6</v>
      </c>
      <c r="C166" s="34" t="s">
        <v>8</v>
      </c>
      <c r="D166" s="35">
        <v>6.24</v>
      </c>
      <c r="E166" s="35">
        <v>6.65</v>
      </c>
      <c r="F166" s="35">
        <v>4.04</v>
      </c>
      <c r="G166" s="31">
        <f t="shared" si="19"/>
        <v>3.3082706766917291</v>
      </c>
      <c r="H166" s="32">
        <f t="shared" si="17"/>
        <v>0.60751879699248112</v>
      </c>
      <c r="I166" s="31">
        <f t="shared" si="18"/>
        <v>0.59686874784838673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41FF3-934E-43B0-A8EC-61D0AAE96FE9}">
  <dimension ref="A1:D268"/>
  <sheetViews>
    <sheetView workbookViewId="0">
      <selection activeCell="G27" sqref="G27"/>
    </sheetView>
  </sheetViews>
  <sheetFormatPr defaultRowHeight="15" x14ac:dyDescent="0.25"/>
  <cols>
    <col min="1" max="3" width="11.7109375" style="14" customWidth="1"/>
    <col min="4" max="4" width="12.28515625" style="14" customWidth="1"/>
    <col min="5" max="16384" width="9.140625" style="3"/>
  </cols>
  <sheetData>
    <row r="1" spans="1:4" ht="26.45" customHeight="1" x14ac:dyDescent="0.25">
      <c r="A1" s="13" t="s">
        <v>9</v>
      </c>
      <c r="B1" s="13" t="s">
        <v>1</v>
      </c>
      <c r="C1" s="13" t="s">
        <v>10</v>
      </c>
      <c r="D1" s="13" t="s">
        <v>11</v>
      </c>
    </row>
    <row r="2" spans="1:4" x14ac:dyDescent="0.25">
      <c r="A2" s="14" t="s">
        <v>12</v>
      </c>
      <c r="B2" s="14" t="str">
        <f>LEFT(A2,2)</f>
        <v>LP</v>
      </c>
      <c r="C2" s="14" t="str">
        <f>RIGHT(A2,4)</f>
        <v>BZT5</v>
      </c>
      <c r="D2" s="15">
        <v>1.6016453825857526</v>
      </c>
    </row>
    <row r="3" spans="1:4" x14ac:dyDescent="0.25">
      <c r="A3" s="14" t="s">
        <v>12</v>
      </c>
      <c r="B3" s="14" t="str">
        <f t="shared" ref="B3:B55" si="0">LEFT(A3,2)</f>
        <v>LP</v>
      </c>
      <c r="C3" s="14" t="str">
        <f t="shared" ref="C3:C55" si="1">RIGHT(A3,4)</f>
        <v>BZT5</v>
      </c>
      <c r="D3" s="15">
        <v>1.6016453825857528</v>
      </c>
    </row>
    <row r="4" spans="1:4" x14ac:dyDescent="0.25">
      <c r="A4" s="14" t="s">
        <v>12</v>
      </c>
      <c r="B4" s="14" t="str">
        <f t="shared" si="0"/>
        <v>LP</v>
      </c>
      <c r="C4" s="14" t="str">
        <f t="shared" si="1"/>
        <v>BZT5</v>
      </c>
      <c r="D4" s="15">
        <v>1.6016453825857528</v>
      </c>
    </row>
    <row r="5" spans="1:4" x14ac:dyDescent="0.25">
      <c r="A5" s="14" t="s">
        <v>12</v>
      </c>
      <c r="B5" s="14" t="str">
        <f t="shared" si="0"/>
        <v>LP</v>
      </c>
      <c r="C5" s="14" t="str">
        <f t="shared" si="1"/>
        <v>BZT5</v>
      </c>
      <c r="D5" s="15">
        <v>1.5984618784530433</v>
      </c>
    </row>
    <row r="6" spans="1:4" x14ac:dyDescent="0.25">
      <c r="A6" s="14" t="s">
        <v>12</v>
      </c>
      <c r="B6" s="14" t="str">
        <f t="shared" si="0"/>
        <v>LP</v>
      </c>
      <c r="C6" s="14" t="str">
        <f t="shared" si="1"/>
        <v>BZT5</v>
      </c>
      <c r="D6" s="15">
        <v>1.5942611570247991</v>
      </c>
    </row>
    <row r="7" spans="1:4" x14ac:dyDescent="0.25">
      <c r="A7" s="14" t="s">
        <v>12</v>
      </c>
      <c r="B7" s="14" t="str">
        <f t="shared" si="0"/>
        <v>LP</v>
      </c>
      <c r="C7" s="14" t="str">
        <f t="shared" si="1"/>
        <v>BZT5</v>
      </c>
      <c r="D7" s="15">
        <v>1.5942611570247991</v>
      </c>
    </row>
    <row r="8" spans="1:4" x14ac:dyDescent="0.25">
      <c r="A8" s="14" t="s">
        <v>12</v>
      </c>
      <c r="B8" s="14" t="str">
        <f t="shared" si="0"/>
        <v>LP</v>
      </c>
      <c r="C8" s="14" t="str">
        <f t="shared" si="1"/>
        <v>BZT5</v>
      </c>
      <c r="D8" s="15">
        <v>1.5830450261780122</v>
      </c>
    </row>
    <row r="9" spans="1:4" x14ac:dyDescent="0.25">
      <c r="A9" s="14" t="s">
        <v>12</v>
      </c>
      <c r="B9" s="14" t="str">
        <f t="shared" si="0"/>
        <v>LP</v>
      </c>
      <c r="C9" s="14" t="str">
        <f t="shared" si="1"/>
        <v>BZT5</v>
      </c>
      <c r="D9" s="15">
        <v>1.5913768421052663</v>
      </c>
    </row>
    <row r="10" spans="1:4" x14ac:dyDescent="0.25">
      <c r="A10" s="14" t="s">
        <v>12</v>
      </c>
      <c r="B10" s="14" t="str">
        <f t="shared" si="0"/>
        <v>LP</v>
      </c>
      <c r="C10" s="14" t="str">
        <f t="shared" si="1"/>
        <v>BZT5</v>
      </c>
      <c r="D10" s="15">
        <v>1.5830450261780136</v>
      </c>
    </row>
    <row r="11" spans="1:4" x14ac:dyDescent="0.25">
      <c r="A11" s="14" t="s">
        <v>13</v>
      </c>
      <c r="B11" s="14" t="str">
        <f t="shared" si="0"/>
        <v>LP</v>
      </c>
      <c r="C11" s="14" t="str">
        <f t="shared" si="1"/>
        <v>BZT7</v>
      </c>
      <c r="D11" s="15">
        <v>1.5533406060606028</v>
      </c>
    </row>
    <row r="12" spans="1:4" x14ac:dyDescent="0.25">
      <c r="A12" s="14" t="s">
        <v>13</v>
      </c>
      <c r="B12" s="14" t="str">
        <f t="shared" si="0"/>
        <v>LP</v>
      </c>
      <c r="C12" s="14" t="str">
        <f t="shared" si="1"/>
        <v>BZT7</v>
      </c>
      <c r="D12" s="15">
        <v>1.5533406060606001</v>
      </c>
    </row>
    <row r="13" spans="1:4" x14ac:dyDescent="0.25">
      <c r="A13" s="14" t="s">
        <v>13</v>
      </c>
      <c r="B13" s="14" t="str">
        <f t="shared" si="0"/>
        <v>LP</v>
      </c>
      <c r="C13" s="14" t="str">
        <f t="shared" si="1"/>
        <v>BZT7</v>
      </c>
      <c r="D13" s="15">
        <v>1.5439831325301108</v>
      </c>
    </row>
    <row r="14" spans="1:4" x14ac:dyDescent="0.25">
      <c r="A14" s="14" t="s">
        <v>13</v>
      </c>
      <c r="B14" s="14" t="str">
        <f t="shared" si="0"/>
        <v>LP</v>
      </c>
      <c r="C14" s="14" t="str">
        <f t="shared" si="1"/>
        <v>BZT7</v>
      </c>
      <c r="D14" s="15">
        <v>1.6085748071979491</v>
      </c>
    </row>
    <row r="15" spans="1:4" x14ac:dyDescent="0.25">
      <c r="A15" s="14" t="s">
        <v>13</v>
      </c>
      <c r="B15" s="14" t="str">
        <f t="shared" si="0"/>
        <v>LP</v>
      </c>
      <c r="C15" s="14" t="str">
        <f t="shared" si="1"/>
        <v>BZT7</v>
      </c>
      <c r="D15" s="15">
        <v>1.6085748071979502</v>
      </c>
    </row>
    <row r="16" spans="1:4" x14ac:dyDescent="0.25">
      <c r="A16" s="14" t="s">
        <v>13</v>
      </c>
      <c r="B16" s="14" t="str">
        <f t="shared" si="0"/>
        <v>LP</v>
      </c>
      <c r="C16" s="14" t="str">
        <f t="shared" si="1"/>
        <v>BZT7</v>
      </c>
      <c r="D16" s="15">
        <v>1.600346803069056</v>
      </c>
    </row>
    <row r="17" spans="1:4" x14ac:dyDescent="0.25">
      <c r="A17" s="14" t="s">
        <v>13</v>
      </c>
      <c r="B17" s="14" t="str">
        <f t="shared" si="0"/>
        <v>LP</v>
      </c>
      <c r="C17" s="14" t="str">
        <f t="shared" si="1"/>
        <v>BZT7</v>
      </c>
      <c r="D17" s="15">
        <v>1.5979737704918022</v>
      </c>
    </row>
    <row r="18" spans="1:4" x14ac:dyDescent="0.25">
      <c r="A18" s="14" t="s">
        <v>13</v>
      </c>
      <c r="B18" s="14" t="str">
        <f t="shared" si="0"/>
        <v>LP</v>
      </c>
      <c r="C18" s="14" t="str">
        <f t="shared" si="1"/>
        <v>BZT7</v>
      </c>
      <c r="D18" s="15">
        <v>1.5979737704918016</v>
      </c>
    </row>
    <row r="19" spans="1:4" x14ac:dyDescent="0.25">
      <c r="A19" s="14" t="s">
        <v>13</v>
      </c>
      <c r="B19" s="14" t="str">
        <f t="shared" si="0"/>
        <v>LP</v>
      </c>
      <c r="C19" s="14" t="str">
        <f t="shared" si="1"/>
        <v>BZT7</v>
      </c>
      <c r="D19" s="15">
        <v>1.5772880258899717</v>
      </c>
    </row>
    <row r="20" spans="1:4" x14ac:dyDescent="0.25">
      <c r="A20" s="14" t="s">
        <v>14</v>
      </c>
      <c r="B20" s="14" t="str">
        <f t="shared" si="0"/>
        <v>LP</v>
      </c>
      <c r="C20" s="14" t="str">
        <f t="shared" si="1"/>
        <v>BZT9</v>
      </c>
      <c r="D20" s="15">
        <v>1.6183483636363589</v>
      </c>
    </row>
    <row r="21" spans="1:4" x14ac:dyDescent="0.25">
      <c r="A21" s="14" t="s">
        <v>14</v>
      </c>
      <c r="B21" s="14" t="str">
        <f t="shared" si="0"/>
        <v>LP</v>
      </c>
      <c r="C21" s="14" t="str">
        <f t="shared" si="1"/>
        <v>BZT9</v>
      </c>
      <c r="D21" s="15">
        <v>1.6183483636363598</v>
      </c>
    </row>
    <row r="22" spans="1:4" x14ac:dyDescent="0.25">
      <c r="A22" s="14" t="s">
        <v>14</v>
      </c>
      <c r="B22" s="14" t="str">
        <f t="shared" si="0"/>
        <v>LP</v>
      </c>
      <c r="C22" s="14" t="str">
        <f t="shared" si="1"/>
        <v>BZT9</v>
      </c>
      <c r="D22" s="15">
        <v>1.6183483636363598</v>
      </c>
    </row>
    <row r="23" spans="1:4" x14ac:dyDescent="0.25">
      <c r="A23" s="14" t="s">
        <v>14</v>
      </c>
      <c r="B23" s="14" t="str">
        <f t="shared" si="0"/>
        <v>LP</v>
      </c>
      <c r="C23" s="14" t="str">
        <f t="shared" si="1"/>
        <v>BZT9</v>
      </c>
      <c r="D23" s="15">
        <v>1.6365795918367378</v>
      </c>
    </row>
    <row r="24" spans="1:4" x14ac:dyDescent="0.25">
      <c r="A24" s="14" t="s">
        <v>14</v>
      </c>
      <c r="B24" s="14" t="str">
        <f t="shared" si="0"/>
        <v>LP</v>
      </c>
      <c r="C24" s="14" t="str">
        <f t="shared" si="1"/>
        <v>BZT9</v>
      </c>
      <c r="D24" s="15">
        <v>1.6365795918367367</v>
      </c>
    </row>
    <row r="25" spans="1:4" x14ac:dyDescent="0.25">
      <c r="A25" s="14" t="s">
        <v>14</v>
      </c>
      <c r="B25" s="14" t="str">
        <f t="shared" si="0"/>
        <v>LP</v>
      </c>
      <c r="C25" s="14" t="str">
        <f t="shared" si="1"/>
        <v>BZT9</v>
      </c>
      <c r="D25" s="15">
        <v>1.6146120805369177</v>
      </c>
    </row>
    <row r="26" spans="1:4" x14ac:dyDescent="0.25">
      <c r="A26" s="14" t="s">
        <v>14</v>
      </c>
      <c r="B26" s="14" t="str">
        <f t="shared" si="0"/>
        <v>LP</v>
      </c>
      <c r="C26" s="14" t="str">
        <f t="shared" si="1"/>
        <v>BZT9</v>
      </c>
      <c r="D26" s="15">
        <v>1.6100192439862511</v>
      </c>
    </row>
    <row r="27" spans="1:4" x14ac:dyDescent="0.25">
      <c r="A27" s="14" t="s">
        <v>14</v>
      </c>
      <c r="B27" s="14" t="str">
        <f t="shared" si="0"/>
        <v>LP</v>
      </c>
      <c r="C27" s="14" t="str">
        <f t="shared" si="1"/>
        <v>BZT9</v>
      </c>
      <c r="D27" s="15">
        <v>1.6100192439862526</v>
      </c>
    </row>
    <row r="28" spans="1:4" x14ac:dyDescent="0.25">
      <c r="A28" s="14" t="s">
        <v>14</v>
      </c>
      <c r="B28" s="14" t="str">
        <f t="shared" si="0"/>
        <v>LP</v>
      </c>
      <c r="C28" s="14" t="str">
        <f t="shared" si="1"/>
        <v>BZT9</v>
      </c>
      <c r="D28" s="15">
        <v>1.6100192439862526</v>
      </c>
    </row>
    <row r="29" spans="1:4" x14ac:dyDescent="0.25">
      <c r="A29" s="14" t="s">
        <v>15</v>
      </c>
      <c r="B29" s="14" t="str">
        <f t="shared" si="0"/>
        <v>Ch</v>
      </c>
      <c r="C29" s="14" t="str">
        <f t="shared" si="1"/>
        <v>BZT5</v>
      </c>
      <c r="D29" s="15">
        <v>1.5112209106239447</v>
      </c>
    </row>
    <row r="30" spans="1:4" x14ac:dyDescent="0.25">
      <c r="A30" s="14" t="s">
        <v>15</v>
      </c>
      <c r="B30" s="14" t="str">
        <f t="shared" si="0"/>
        <v>Ch</v>
      </c>
      <c r="C30" s="14" t="str">
        <f t="shared" si="1"/>
        <v>BZT5</v>
      </c>
      <c r="D30" s="15">
        <v>1.511220910623946</v>
      </c>
    </row>
    <row r="31" spans="1:4" x14ac:dyDescent="0.25">
      <c r="A31" s="14" t="s">
        <v>15</v>
      </c>
      <c r="B31" s="14" t="str">
        <f t="shared" si="0"/>
        <v>Ch</v>
      </c>
      <c r="C31" s="14" t="str">
        <f t="shared" si="1"/>
        <v>BZT5</v>
      </c>
      <c r="D31" s="15">
        <v>1.511220910623946</v>
      </c>
    </row>
    <row r="32" spans="1:4" x14ac:dyDescent="0.25">
      <c r="A32" s="14" t="s">
        <v>15</v>
      </c>
      <c r="B32" s="14" t="str">
        <f t="shared" si="0"/>
        <v>Ch</v>
      </c>
      <c r="C32" s="14" t="str">
        <f t="shared" si="1"/>
        <v>BZT5</v>
      </c>
      <c r="D32" s="15">
        <v>1.4781900514579738</v>
      </c>
    </row>
    <row r="33" spans="1:4" x14ac:dyDescent="0.25">
      <c r="A33" s="14" t="s">
        <v>15</v>
      </c>
      <c r="B33" s="14" t="str">
        <f t="shared" si="0"/>
        <v>Ch</v>
      </c>
      <c r="C33" s="14" t="str">
        <f t="shared" si="1"/>
        <v>BZT5</v>
      </c>
      <c r="D33" s="15">
        <v>1.4681172061328813</v>
      </c>
    </row>
    <row r="34" spans="1:4" x14ac:dyDescent="0.25">
      <c r="A34" s="14" t="s">
        <v>15</v>
      </c>
      <c r="B34" s="14" t="str">
        <f t="shared" si="0"/>
        <v>Ch</v>
      </c>
      <c r="C34" s="14" t="str">
        <f t="shared" si="1"/>
        <v>BZT5</v>
      </c>
      <c r="D34" s="15">
        <v>1.4731364102564151</v>
      </c>
    </row>
    <row r="35" spans="1:4" x14ac:dyDescent="0.25">
      <c r="A35" s="14" t="s">
        <v>15</v>
      </c>
      <c r="B35" s="14" t="str">
        <f t="shared" si="0"/>
        <v>Ch</v>
      </c>
      <c r="C35" s="14" t="str">
        <f t="shared" si="1"/>
        <v>BZT5</v>
      </c>
      <c r="D35" s="15">
        <v>1.5001966850828694</v>
      </c>
    </row>
    <row r="36" spans="1:4" x14ac:dyDescent="0.25">
      <c r="A36" s="14" t="s">
        <v>15</v>
      </c>
      <c r="B36" s="14" t="str">
        <f t="shared" si="0"/>
        <v>Ch</v>
      </c>
      <c r="C36" s="14" t="str">
        <f t="shared" si="1"/>
        <v>BZT5</v>
      </c>
      <c r="D36" s="15">
        <v>1.5001966850828694</v>
      </c>
    </row>
    <row r="37" spans="1:4" x14ac:dyDescent="0.25">
      <c r="A37" s="14" t="s">
        <v>15</v>
      </c>
      <c r="B37" s="14" t="str">
        <f t="shared" si="0"/>
        <v>Ch</v>
      </c>
      <c r="C37" s="14" t="str">
        <f t="shared" si="1"/>
        <v>BZT5</v>
      </c>
      <c r="D37" s="15">
        <v>1.4946913761467921</v>
      </c>
    </row>
    <row r="38" spans="1:4" x14ac:dyDescent="0.25">
      <c r="A38" s="14" t="s">
        <v>16</v>
      </c>
      <c r="B38" s="14" t="str">
        <f t="shared" si="0"/>
        <v>Ch</v>
      </c>
      <c r="C38" s="14" t="str">
        <f t="shared" si="1"/>
        <v>BZT7</v>
      </c>
      <c r="D38" s="15">
        <v>1.5342040485829951</v>
      </c>
    </row>
    <row r="39" spans="1:4" x14ac:dyDescent="0.25">
      <c r="A39" s="14" t="s">
        <v>16</v>
      </c>
      <c r="B39" s="14" t="str">
        <f t="shared" si="0"/>
        <v>Ch</v>
      </c>
      <c r="C39" s="14" t="str">
        <f t="shared" si="1"/>
        <v>BZT7</v>
      </c>
      <c r="D39" s="15">
        <v>1.5342040485829951</v>
      </c>
    </row>
    <row r="40" spans="1:4" x14ac:dyDescent="0.25">
      <c r="A40" s="14" t="s">
        <v>16</v>
      </c>
      <c r="B40" s="14" t="str">
        <f t="shared" si="0"/>
        <v>Ch</v>
      </c>
      <c r="C40" s="14" t="str">
        <f t="shared" si="1"/>
        <v>BZT7</v>
      </c>
      <c r="D40" s="15">
        <v>1.5342040485829951</v>
      </c>
    </row>
    <row r="41" spans="1:4" x14ac:dyDescent="0.25">
      <c r="A41" s="14" t="s">
        <v>16</v>
      </c>
      <c r="B41" s="14" t="str">
        <f t="shared" si="0"/>
        <v>Ch</v>
      </c>
      <c r="C41" s="14" t="str">
        <f t="shared" si="1"/>
        <v>BZT7</v>
      </c>
      <c r="D41" s="15">
        <v>1.5207578732106291</v>
      </c>
    </row>
    <row r="42" spans="1:4" x14ac:dyDescent="0.25">
      <c r="A42" s="14" t="s">
        <v>16</v>
      </c>
      <c r="B42" s="14" t="str">
        <f t="shared" si="0"/>
        <v>Ch</v>
      </c>
      <c r="C42" s="14" t="str">
        <f t="shared" si="1"/>
        <v>BZT7</v>
      </c>
      <c r="D42" s="15">
        <v>1.5270032854209421</v>
      </c>
    </row>
    <row r="43" spans="1:4" x14ac:dyDescent="0.25">
      <c r="A43" s="14" t="s">
        <v>16</v>
      </c>
      <c r="B43" s="14" t="str">
        <f t="shared" si="0"/>
        <v>Ch</v>
      </c>
      <c r="C43" s="14" t="str">
        <f t="shared" si="1"/>
        <v>BZT7</v>
      </c>
      <c r="D43" s="15">
        <v>1.5333002061855681</v>
      </c>
    </row>
    <row r="44" spans="1:4" x14ac:dyDescent="0.25">
      <c r="A44" s="14" t="s">
        <v>16</v>
      </c>
      <c r="B44" s="14" t="str">
        <f t="shared" si="0"/>
        <v>Ch</v>
      </c>
      <c r="C44" s="14" t="str">
        <f t="shared" si="1"/>
        <v>BZT7</v>
      </c>
      <c r="D44" s="15">
        <v>1.5130479207920797</v>
      </c>
    </row>
    <row r="45" spans="1:4" x14ac:dyDescent="0.25">
      <c r="A45" s="14" t="s">
        <v>16</v>
      </c>
      <c r="B45" s="14" t="str">
        <f t="shared" si="0"/>
        <v>Ch</v>
      </c>
      <c r="C45" s="14" t="str">
        <f t="shared" si="1"/>
        <v>BZT7</v>
      </c>
      <c r="D45" s="15">
        <v>1.5130479207920799</v>
      </c>
    </row>
    <row r="46" spans="1:4" x14ac:dyDescent="0.25">
      <c r="A46" s="14" t="s">
        <v>16</v>
      </c>
      <c r="B46" s="14" t="str">
        <f t="shared" si="0"/>
        <v>Ch</v>
      </c>
      <c r="C46" s="14" t="str">
        <f t="shared" si="1"/>
        <v>BZT7</v>
      </c>
      <c r="D46" s="15">
        <v>1.5130479207920799</v>
      </c>
    </row>
    <row r="47" spans="1:4" x14ac:dyDescent="0.25">
      <c r="A47" s="14" t="s">
        <v>17</v>
      </c>
      <c r="B47" s="14" t="str">
        <f t="shared" si="0"/>
        <v>Ch</v>
      </c>
      <c r="C47" s="14" t="str">
        <f t="shared" si="1"/>
        <v>BZT9</v>
      </c>
      <c r="D47" s="15">
        <v>1.5049928971962643</v>
      </c>
    </row>
    <row r="48" spans="1:4" x14ac:dyDescent="0.25">
      <c r="A48" s="14" t="s">
        <v>17</v>
      </c>
      <c r="B48" s="14" t="str">
        <f t="shared" si="0"/>
        <v>Ch</v>
      </c>
      <c r="C48" s="14" t="str">
        <f t="shared" si="1"/>
        <v>BZT9</v>
      </c>
      <c r="D48" s="15">
        <v>1.4993877094972052</v>
      </c>
    </row>
    <row r="49" spans="1:4" x14ac:dyDescent="0.25">
      <c r="A49" s="14" t="s">
        <v>17</v>
      </c>
      <c r="B49" s="14" t="str">
        <f t="shared" si="0"/>
        <v>Ch</v>
      </c>
      <c r="C49" s="14" t="str">
        <f t="shared" si="1"/>
        <v>BZT9</v>
      </c>
      <c r="D49" s="15">
        <v>1.4993877094972052</v>
      </c>
    </row>
    <row r="50" spans="1:4" x14ac:dyDescent="0.25">
      <c r="A50" s="14" t="s">
        <v>17</v>
      </c>
      <c r="B50" s="14" t="str">
        <f t="shared" si="0"/>
        <v>Ch</v>
      </c>
      <c r="C50" s="14" t="str">
        <f t="shared" si="1"/>
        <v>BZT9</v>
      </c>
      <c r="D50" s="15">
        <v>1.5267286307053982</v>
      </c>
    </row>
    <row r="51" spans="1:4" x14ac:dyDescent="0.25">
      <c r="A51" s="14" t="s">
        <v>17</v>
      </c>
      <c r="B51" s="14" t="str">
        <f t="shared" si="0"/>
        <v>Ch</v>
      </c>
      <c r="C51" s="14" t="str">
        <f t="shared" si="1"/>
        <v>BZT9</v>
      </c>
      <c r="D51" s="15">
        <v>1.5267286307053982</v>
      </c>
    </row>
    <row r="52" spans="1:4" x14ac:dyDescent="0.25">
      <c r="A52" s="14" t="s">
        <v>17</v>
      </c>
      <c r="B52" s="14" t="str">
        <f t="shared" si="0"/>
        <v>Ch</v>
      </c>
      <c r="C52" s="14" t="str">
        <f t="shared" si="1"/>
        <v>BZT9</v>
      </c>
      <c r="D52" s="15">
        <v>1.5267286307053982</v>
      </c>
    </row>
    <row r="53" spans="1:4" x14ac:dyDescent="0.25">
      <c r="A53" s="14" t="s">
        <v>17</v>
      </c>
      <c r="B53" s="14" t="str">
        <f t="shared" si="0"/>
        <v>Ch</v>
      </c>
      <c r="C53" s="14" t="str">
        <f t="shared" si="1"/>
        <v>BZT9</v>
      </c>
      <c r="D53" s="15">
        <v>1.4928251012145766</v>
      </c>
    </row>
    <row r="54" spans="1:4" x14ac:dyDescent="0.25">
      <c r="A54" s="14" t="s">
        <v>17</v>
      </c>
      <c r="B54" s="14" t="str">
        <f t="shared" si="0"/>
        <v>Ch</v>
      </c>
      <c r="C54" s="14" t="str">
        <f t="shared" si="1"/>
        <v>BZT9</v>
      </c>
      <c r="D54" s="15">
        <v>1.4928251012145775</v>
      </c>
    </row>
    <row r="55" spans="1:4" x14ac:dyDescent="0.25">
      <c r="A55" s="14" t="s">
        <v>17</v>
      </c>
      <c r="B55" s="14" t="str">
        <f t="shared" si="0"/>
        <v>Ch</v>
      </c>
      <c r="C55" s="14" t="str">
        <f t="shared" si="1"/>
        <v>BZT9</v>
      </c>
      <c r="D55" s="15">
        <v>1.4928251012145775</v>
      </c>
    </row>
    <row r="56" spans="1:4" x14ac:dyDescent="0.25">
      <c r="D56" s="15"/>
    </row>
    <row r="57" spans="1:4" x14ac:dyDescent="0.25">
      <c r="D57" s="15"/>
    </row>
    <row r="58" spans="1:4" x14ac:dyDescent="0.25">
      <c r="D58" s="15"/>
    </row>
    <row r="59" spans="1:4" x14ac:dyDescent="0.25">
      <c r="D59" s="15"/>
    </row>
    <row r="60" spans="1:4" x14ac:dyDescent="0.25">
      <c r="D60" s="15"/>
    </row>
    <row r="61" spans="1:4" x14ac:dyDescent="0.25">
      <c r="D61" s="15"/>
    </row>
    <row r="62" spans="1:4" x14ac:dyDescent="0.25">
      <c r="D62" s="15"/>
    </row>
    <row r="63" spans="1:4" x14ac:dyDescent="0.25">
      <c r="D63" s="15"/>
    </row>
    <row r="64" spans="1:4" x14ac:dyDescent="0.25">
      <c r="D64" s="15"/>
    </row>
    <row r="65" spans="4:4" x14ac:dyDescent="0.25">
      <c r="D65" s="15"/>
    </row>
    <row r="66" spans="4:4" x14ac:dyDescent="0.25">
      <c r="D66" s="15"/>
    </row>
    <row r="67" spans="4:4" x14ac:dyDescent="0.25">
      <c r="D67" s="15"/>
    </row>
    <row r="68" spans="4:4" x14ac:dyDescent="0.25">
      <c r="D68" s="15"/>
    </row>
    <row r="69" spans="4:4" x14ac:dyDescent="0.25">
      <c r="D69" s="15"/>
    </row>
    <row r="70" spans="4:4" x14ac:dyDescent="0.25">
      <c r="D70" s="15"/>
    </row>
    <row r="71" spans="4:4" x14ac:dyDescent="0.25">
      <c r="D71" s="15"/>
    </row>
    <row r="72" spans="4:4" x14ac:dyDescent="0.25">
      <c r="D72" s="15"/>
    </row>
    <row r="73" spans="4:4" x14ac:dyDescent="0.25">
      <c r="D73" s="15"/>
    </row>
    <row r="74" spans="4:4" x14ac:dyDescent="0.25">
      <c r="D74" s="15"/>
    </row>
    <row r="75" spans="4:4" x14ac:dyDescent="0.25">
      <c r="D75" s="15"/>
    </row>
    <row r="76" spans="4:4" x14ac:dyDescent="0.25">
      <c r="D76" s="15"/>
    </row>
    <row r="77" spans="4:4" x14ac:dyDescent="0.25">
      <c r="D77" s="15"/>
    </row>
    <row r="78" spans="4:4" x14ac:dyDescent="0.25">
      <c r="D78" s="15"/>
    </row>
    <row r="79" spans="4:4" x14ac:dyDescent="0.25">
      <c r="D79" s="15"/>
    </row>
    <row r="80" spans="4:4" x14ac:dyDescent="0.25">
      <c r="D80" s="15"/>
    </row>
    <row r="81" spans="4:4" x14ac:dyDescent="0.25">
      <c r="D81" s="15"/>
    </row>
    <row r="82" spans="4:4" x14ac:dyDescent="0.25">
      <c r="D82" s="15"/>
    </row>
    <row r="83" spans="4:4" x14ac:dyDescent="0.25">
      <c r="D83" s="15"/>
    </row>
    <row r="84" spans="4:4" x14ac:dyDescent="0.25">
      <c r="D84" s="15"/>
    </row>
    <row r="85" spans="4:4" x14ac:dyDescent="0.25">
      <c r="D85" s="15"/>
    </row>
    <row r="86" spans="4:4" x14ac:dyDescent="0.25">
      <c r="D86" s="15"/>
    </row>
    <row r="87" spans="4:4" x14ac:dyDescent="0.25">
      <c r="D87" s="15"/>
    </row>
    <row r="88" spans="4:4" x14ac:dyDescent="0.25">
      <c r="D88" s="15"/>
    </row>
    <row r="89" spans="4:4" x14ac:dyDescent="0.25">
      <c r="D89" s="15"/>
    </row>
    <row r="90" spans="4:4" x14ac:dyDescent="0.25">
      <c r="D90" s="15"/>
    </row>
    <row r="91" spans="4:4" x14ac:dyDescent="0.25">
      <c r="D91" s="15"/>
    </row>
    <row r="92" spans="4:4" x14ac:dyDescent="0.25">
      <c r="D92" s="15"/>
    </row>
    <row r="93" spans="4:4" x14ac:dyDescent="0.25">
      <c r="D93" s="15"/>
    </row>
    <row r="94" spans="4:4" x14ac:dyDescent="0.25">
      <c r="D94" s="15"/>
    </row>
    <row r="95" spans="4:4" x14ac:dyDescent="0.25">
      <c r="D95" s="15"/>
    </row>
    <row r="96" spans="4:4" x14ac:dyDescent="0.25">
      <c r="D96" s="15"/>
    </row>
    <row r="97" spans="4:4" x14ac:dyDescent="0.25">
      <c r="D97" s="15"/>
    </row>
    <row r="98" spans="4:4" x14ac:dyDescent="0.25">
      <c r="D98" s="15"/>
    </row>
    <row r="99" spans="4:4" x14ac:dyDescent="0.25">
      <c r="D99" s="15"/>
    </row>
    <row r="100" spans="4:4" x14ac:dyDescent="0.25">
      <c r="D100" s="15"/>
    </row>
    <row r="101" spans="4:4" x14ac:dyDescent="0.25">
      <c r="D101" s="15"/>
    </row>
    <row r="102" spans="4:4" x14ac:dyDescent="0.25">
      <c r="D102" s="15"/>
    </row>
    <row r="103" spans="4:4" x14ac:dyDescent="0.25">
      <c r="D103" s="15"/>
    </row>
    <row r="104" spans="4:4" x14ac:dyDescent="0.25">
      <c r="D104" s="15"/>
    </row>
    <row r="105" spans="4:4" x14ac:dyDescent="0.25">
      <c r="D105" s="15"/>
    </row>
    <row r="106" spans="4:4" x14ac:dyDescent="0.25">
      <c r="D106" s="15"/>
    </row>
    <row r="107" spans="4:4" x14ac:dyDescent="0.25">
      <c r="D107" s="15"/>
    </row>
    <row r="108" spans="4:4" x14ac:dyDescent="0.25">
      <c r="D108" s="15"/>
    </row>
    <row r="109" spans="4:4" x14ac:dyDescent="0.25">
      <c r="D109" s="15"/>
    </row>
    <row r="110" spans="4:4" x14ac:dyDescent="0.25">
      <c r="D110" s="15"/>
    </row>
    <row r="111" spans="4:4" x14ac:dyDescent="0.25">
      <c r="D111" s="15"/>
    </row>
    <row r="112" spans="4:4" x14ac:dyDescent="0.25">
      <c r="D112" s="15"/>
    </row>
    <row r="113" spans="4:4" x14ac:dyDescent="0.25">
      <c r="D113" s="15"/>
    </row>
    <row r="114" spans="4:4" x14ac:dyDescent="0.25">
      <c r="D114" s="15"/>
    </row>
    <row r="115" spans="4:4" x14ac:dyDescent="0.25">
      <c r="D115" s="15"/>
    </row>
    <row r="116" spans="4:4" x14ac:dyDescent="0.25">
      <c r="D116" s="15"/>
    </row>
    <row r="117" spans="4:4" x14ac:dyDescent="0.25">
      <c r="D117" s="15"/>
    </row>
    <row r="118" spans="4:4" x14ac:dyDescent="0.25">
      <c r="D118" s="15"/>
    </row>
    <row r="119" spans="4:4" x14ac:dyDescent="0.25">
      <c r="D119" s="15"/>
    </row>
    <row r="120" spans="4:4" x14ac:dyDescent="0.25">
      <c r="D120" s="15"/>
    </row>
    <row r="121" spans="4:4" x14ac:dyDescent="0.25">
      <c r="D121" s="15"/>
    </row>
    <row r="122" spans="4:4" x14ac:dyDescent="0.25">
      <c r="D122" s="15"/>
    </row>
    <row r="123" spans="4:4" x14ac:dyDescent="0.25">
      <c r="D123" s="15"/>
    </row>
    <row r="124" spans="4:4" x14ac:dyDescent="0.25">
      <c r="D124" s="15"/>
    </row>
    <row r="125" spans="4:4" x14ac:dyDescent="0.25">
      <c r="D125" s="15"/>
    </row>
    <row r="126" spans="4:4" x14ac:dyDescent="0.25">
      <c r="D126" s="15"/>
    </row>
    <row r="127" spans="4:4" x14ac:dyDescent="0.25">
      <c r="D127" s="15"/>
    </row>
    <row r="128" spans="4:4" x14ac:dyDescent="0.25">
      <c r="D128" s="15"/>
    </row>
    <row r="129" spans="4:4" x14ac:dyDescent="0.25">
      <c r="D129" s="15"/>
    </row>
    <row r="130" spans="4:4" x14ac:dyDescent="0.25">
      <c r="D130" s="15"/>
    </row>
    <row r="131" spans="4:4" x14ac:dyDescent="0.25">
      <c r="D131" s="15"/>
    </row>
    <row r="132" spans="4:4" x14ac:dyDescent="0.25">
      <c r="D132" s="15"/>
    </row>
    <row r="133" spans="4:4" x14ac:dyDescent="0.25">
      <c r="D133" s="15"/>
    </row>
    <row r="134" spans="4:4" x14ac:dyDescent="0.25">
      <c r="D134" s="15"/>
    </row>
    <row r="135" spans="4:4" x14ac:dyDescent="0.25">
      <c r="D135" s="15"/>
    </row>
    <row r="136" spans="4:4" x14ac:dyDescent="0.25">
      <c r="D136" s="15"/>
    </row>
    <row r="137" spans="4:4" x14ac:dyDescent="0.25">
      <c r="D137" s="15"/>
    </row>
    <row r="138" spans="4:4" x14ac:dyDescent="0.25">
      <c r="D138" s="15"/>
    </row>
    <row r="139" spans="4:4" x14ac:dyDescent="0.25">
      <c r="D139" s="15"/>
    </row>
    <row r="140" spans="4:4" x14ac:dyDescent="0.25">
      <c r="D140" s="15"/>
    </row>
    <row r="141" spans="4:4" x14ac:dyDescent="0.25">
      <c r="D141" s="15"/>
    </row>
    <row r="142" spans="4:4" x14ac:dyDescent="0.25">
      <c r="D142" s="15"/>
    </row>
    <row r="143" spans="4:4" x14ac:dyDescent="0.25">
      <c r="D143" s="15"/>
    </row>
    <row r="144" spans="4:4" x14ac:dyDescent="0.25">
      <c r="D144" s="15"/>
    </row>
    <row r="145" spans="4:4" x14ac:dyDescent="0.25">
      <c r="D145" s="15"/>
    </row>
    <row r="146" spans="4:4" x14ac:dyDescent="0.25">
      <c r="D146" s="15"/>
    </row>
    <row r="147" spans="4:4" x14ac:dyDescent="0.25">
      <c r="D147" s="15"/>
    </row>
    <row r="148" spans="4:4" x14ac:dyDescent="0.25">
      <c r="D148" s="15"/>
    </row>
    <row r="149" spans="4:4" x14ac:dyDescent="0.25">
      <c r="D149" s="15"/>
    </row>
    <row r="150" spans="4:4" x14ac:dyDescent="0.25">
      <c r="D150" s="15"/>
    </row>
    <row r="151" spans="4:4" x14ac:dyDescent="0.25">
      <c r="D151" s="15"/>
    </row>
    <row r="152" spans="4:4" x14ac:dyDescent="0.25">
      <c r="D152" s="15"/>
    </row>
    <row r="153" spans="4:4" x14ac:dyDescent="0.25">
      <c r="D153" s="15"/>
    </row>
    <row r="154" spans="4:4" x14ac:dyDescent="0.25">
      <c r="D154" s="15"/>
    </row>
    <row r="155" spans="4:4" x14ac:dyDescent="0.25">
      <c r="D155" s="15"/>
    </row>
    <row r="156" spans="4:4" x14ac:dyDescent="0.25">
      <c r="D156" s="15"/>
    </row>
    <row r="157" spans="4:4" x14ac:dyDescent="0.25">
      <c r="D157" s="15"/>
    </row>
    <row r="158" spans="4:4" x14ac:dyDescent="0.25">
      <c r="D158" s="15"/>
    </row>
    <row r="159" spans="4:4" x14ac:dyDescent="0.25">
      <c r="D159" s="15"/>
    </row>
    <row r="160" spans="4:4" x14ac:dyDescent="0.25">
      <c r="D160" s="15"/>
    </row>
    <row r="161" spans="4:4" x14ac:dyDescent="0.25">
      <c r="D161" s="15"/>
    </row>
    <row r="162" spans="4:4" x14ac:dyDescent="0.25">
      <c r="D162" s="15"/>
    </row>
    <row r="163" spans="4:4" x14ac:dyDescent="0.25">
      <c r="D163" s="15"/>
    </row>
    <row r="164" spans="4:4" x14ac:dyDescent="0.25">
      <c r="D164" s="15"/>
    </row>
    <row r="165" spans="4:4" x14ac:dyDescent="0.25">
      <c r="D165" s="15"/>
    </row>
    <row r="166" spans="4:4" x14ac:dyDescent="0.25">
      <c r="D166" s="15"/>
    </row>
    <row r="167" spans="4:4" x14ac:dyDescent="0.25">
      <c r="D167" s="15"/>
    </row>
    <row r="168" spans="4:4" x14ac:dyDescent="0.25">
      <c r="D168" s="15"/>
    </row>
    <row r="169" spans="4:4" x14ac:dyDescent="0.25">
      <c r="D169" s="15"/>
    </row>
    <row r="170" spans="4:4" x14ac:dyDescent="0.25">
      <c r="D170" s="15"/>
    </row>
    <row r="171" spans="4:4" x14ac:dyDescent="0.25">
      <c r="D171" s="15"/>
    </row>
    <row r="172" spans="4:4" x14ac:dyDescent="0.25">
      <c r="D172" s="15"/>
    </row>
    <row r="173" spans="4:4" x14ac:dyDescent="0.25">
      <c r="D173" s="15"/>
    </row>
    <row r="174" spans="4:4" x14ac:dyDescent="0.25">
      <c r="D174" s="15"/>
    </row>
    <row r="175" spans="4:4" x14ac:dyDescent="0.25">
      <c r="D175" s="15"/>
    </row>
    <row r="176" spans="4:4" x14ac:dyDescent="0.25">
      <c r="D176" s="15"/>
    </row>
    <row r="177" spans="4:4" x14ac:dyDescent="0.25">
      <c r="D177" s="15"/>
    </row>
    <row r="178" spans="4:4" x14ac:dyDescent="0.25">
      <c r="D178" s="15"/>
    </row>
    <row r="179" spans="4:4" x14ac:dyDescent="0.25">
      <c r="D179" s="15"/>
    </row>
    <row r="180" spans="4:4" x14ac:dyDescent="0.25">
      <c r="D180" s="15"/>
    </row>
    <row r="181" spans="4:4" x14ac:dyDescent="0.25">
      <c r="D181" s="15"/>
    </row>
    <row r="182" spans="4:4" x14ac:dyDescent="0.25">
      <c r="D182" s="15"/>
    </row>
    <row r="183" spans="4:4" x14ac:dyDescent="0.25">
      <c r="D183" s="15"/>
    </row>
    <row r="184" spans="4:4" x14ac:dyDescent="0.25">
      <c r="D184" s="15"/>
    </row>
    <row r="185" spans="4:4" x14ac:dyDescent="0.25">
      <c r="D185" s="15"/>
    </row>
    <row r="186" spans="4:4" x14ac:dyDescent="0.25">
      <c r="D186" s="15"/>
    </row>
    <row r="187" spans="4:4" x14ac:dyDescent="0.25">
      <c r="D187" s="15"/>
    </row>
    <row r="188" spans="4:4" x14ac:dyDescent="0.25">
      <c r="D188" s="15"/>
    </row>
    <row r="189" spans="4:4" x14ac:dyDescent="0.25">
      <c r="D189" s="15"/>
    </row>
    <row r="190" spans="4:4" x14ac:dyDescent="0.25">
      <c r="D190" s="15"/>
    </row>
    <row r="191" spans="4:4" x14ac:dyDescent="0.25">
      <c r="D191" s="15"/>
    </row>
    <row r="192" spans="4:4" x14ac:dyDescent="0.25">
      <c r="D192" s="15"/>
    </row>
    <row r="193" spans="4:4" x14ac:dyDescent="0.25">
      <c r="D193" s="15"/>
    </row>
    <row r="194" spans="4:4" x14ac:dyDescent="0.25">
      <c r="D194" s="15"/>
    </row>
    <row r="195" spans="4:4" x14ac:dyDescent="0.25">
      <c r="D195" s="15"/>
    </row>
    <row r="196" spans="4:4" x14ac:dyDescent="0.25">
      <c r="D196" s="15"/>
    </row>
    <row r="197" spans="4:4" x14ac:dyDescent="0.25">
      <c r="D197" s="15"/>
    </row>
    <row r="198" spans="4:4" x14ac:dyDescent="0.25">
      <c r="D198" s="15"/>
    </row>
    <row r="199" spans="4:4" x14ac:dyDescent="0.25">
      <c r="D199" s="15"/>
    </row>
    <row r="200" spans="4:4" x14ac:dyDescent="0.25">
      <c r="D200" s="15"/>
    </row>
    <row r="201" spans="4:4" x14ac:dyDescent="0.25">
      <c r="D201" s="15"/>
    </row>
    <row r="202" spans="4:4" x14ac:dyDescent="0.25">
      <c r="D202" s="15"/>
    </row>
    <row r="203" spans="4:4" x14ac:dyDescent="0.25">
      <c r="D203" s="15"/>
    </row>
    <row r="204" spans="4:4" x14ac:dyDescent="0.25">
      <c r="D204" s="15"/>
    </row>
    <row r="205" spans="4:4" x14ac:dyDescent="0.25">
      <c r="D205" s="15"/>
    </row>
    <row r="206" spans="4:4" x14ac:dyDescent="0.25">
      <c r="D206" s="15"/>
    </row>
    <row r="207" spans="4:4" x14ac:dyDescent="0.25">
      <c r="D207" s="15"/>
    </row>
    <row r="208" spans="4:4" x14ac:dyDescent="0.25">
      <c r="D208" s="15"/>
    </row>
    <row r="209" spans="4:4" x14ac:dyDescent="0.25">
      <c r="D209" s="15"/>
    </row>
    <row r="210" spans="4:4" x14ac:dyDescent="0.25">
      <c r="D210" s="15"/>
    </row>
    <row r="211" spans="4:4" x14ac:dyDescent="0.25">
      <c r="D211" s="15"/>
    </row>
    <row r="212" spans="4:4" x14ac:dyDescent="0.25">
      <c r="D212" s="15"/>
    </row>
    <row r="213" spans="4:4" x14ac:dyDescent="0.25">
      <c r="D213" s="15"/>
    </row>
    <row r="214" spans="4:4" x14ac:dyDescent="0.25">
      <c r="D214" s="15"/>
    </row>
    <row r="215" spans="4:4" x14ac:dyDescent="0.25">
      <c r="D215" s="15"/>
    </row>
    <row r="216" spans="4:4" x14ac:dyDescent="0.25">
      <c r="D216" s="15"/>
    </row>
    <row r="217" spans="4:4" x14ac:dyDescent="0.25">
      <c r="D217" s="15"/>
    </row>
    <row r="218" spans="4:4" x14ac:dyDescent="0.25">
      <c r="D218" s="15"/>
    </row>
    <row r="219" spans="4:4" x14ac:dyDescent="0.25">
      <c r="D219" s="15"/>
    </row>
    <row r="220" spans="4:4" x14ac:dyDescent="0.25">
      <c r="D220" s="15"/>
    </row>
    <row r="221" spans="4:4" x14ac:dyDescent="0.25">
      <c r="D221" s="15"/>
    </row>
    <row r="222" spans="4:4" x14ac:dyDescent="0.25">
      <c r="D222" s="15"/>
    </row>
    <row r="223" spans="4:4" x14ac:dyDescent="0.25">
      <c r="D223" s="15"/>
    </row>
    <row r="224" spans="4:4" x14ac:dyDescent="0.25">
      <c r="D224" s="15"/>
    </row>
    <row r="225" spans="4:4" x14ac:dyDescent="0.25">
      <c r="D225" s="15"/>
    </row>
    <row r="226" spans="4:4" x14ac:dyDescent="0.25">
      <c r="D226" s="15"/>
    </row>
    <row r="227" spans="4:4" x14ac:dyDescent="0.25">
      <c r="D227" s="15"/>
    </row>
    <row r="228" spans="4:4" x14ac:dyDescent="0.25">
      <c r="D228" s="15"/>
    </row>
    <row r="229" spans="4:4" x14ac:dyDescent="0.25">
      <c r="D229" s="15"/>
    </row>
    <row r="230" spans="4:4" x14ac:dyDescent="0.25">
      <c r="D230" s="15"/>
    </row>
    <row r="231" spans="4:4" x14ac:dyDescent="0.25">
      <c r="D231" s="15"/>
    </row>
    <row r="232" spans="4:4" x14ac:dyDescent="0.25">
      <c r="D232" s="15"/>
    </row>
    <row r="233" spans="4:4" x14ac:dyDescent="0.25">
      <c r="D233" s="15"/>
    </row>
    <row r="234" spans="4:4" x14ac:dyDescent="0.25">
      <c r="D234" s="15"/>
    </row>
    <row r="235" spans="4:4" x14ac:dyDescent="0.25">
      <c r="D235" s="15"/>
    </row>
    <row r="236" spans="4:4" x14ac:dyDescent="0.25">
      <c r="D236" s="15"/>
    </row>
    <row r="237" spans="4:4" x14ac:dyDescent="0.25">
      <c r="D237" s="15"/>
    </row>
    <row r="238" spans="4:4" x14ac:dyDescent="0.25">
      <c r="D238" s="15"/>
    </row>
    <row r="239" spans="4:4" x14ac:dyDescent="0.25">
      <c r="D239" s="15"/>
    </row>
    <row r="240" spans="4:4" x14ac:dyDescent="0.25">
      <c r="D240" s="15"/>
    </row>
    <row r="241" spans="4:4" x14ac:dyDescent="0.25">
      <c r="D241" s="15"/>
    </row>
    <row r="242" spans="4:4" x14ac:dyDescent="0.25">
      <c r="D242" s="15"/>
    </row>
    <row r="243" spans="4:4" x14ac:dyDescent="0.25">
      <c r="D243" s="15"/>
    </row>
    <row r="244" spans="4:4" x14ac:dyDescent="0.25">
      <c r="D244" s="15"/>
    </row>
    <row r="245" spans="4:4" x14ac:dyDescent="0.25">
      <c r="D245" s="15"/>
    </row>
    <row r="246" spans="4:4" x14ac:dyDescent="0.25">
      <c r="D246" s="15"/>
    </row>
    <row r="247" spans="4:4" x14ac:dyDescent="0.25">
      <c r="D247" s="15"/>
    </row>
    <row r="248" spans="4:4" x14ac:dyDescent="0.25">
      <c r="D248" s="15"/>
    </row>
    <row r="249" spans="4:4" x14ac:dyDescent="0.25">
      <c r="D249" s="15"/>
    </row>
    <row r="250" spans="4:4" x14ac:dyDescent="0.25">
      <c r="D250" s="15"/>
    </row>
    <row r="251" spans="4:4" x14ac:dyDescent="0.25">
      <c r="D251" s="15"/>
    </row>
    <row r="252" spans="4:4" x14ac:dyDescent="0.25">
      <c r="D252" s="15"/>
    </row>
    <row r="253" spans="4:4" x14ac:dyDescent="0.25">
      <c r="D253" s="15"/>
    </row>
    <row r="254" spans="4:4" x14ac:dyDescent="0.25">
      <c r="D254" s="15"/>
    </row>
    <row r="255" spans="4:4" x14ac:dyDescent="0.25">
      <c r="D255" s="15"/>
    </row>
    <row r="256" spans="4:4" x14ac:dyDescent="0.25">
      <c r="D256" s="15"/>
    </row>
    <row r="257" spans="1:4" x14ac:dyDescent="0.25">
      <c r="D257" s="15"/>
    </row>
    <row r="258" spans="1:4" x14ac:dyDescent="0.25">
      <c r="D258" s="15"/>
    </row>
    <row r="259" spans="1:4" x14ac:dyDescent="0.25">
      <c r="D259" s="15"/>
    </row>
    <row r="260" spans="1:4" x14ac:dyDescent="0.25">
      <c r="A260" s="16"/>
      <c r="B260" s="16"/>
      <c r="C260" s="16"/>
      <c r="D260" s="17"/>
    </row>
    <row r="261" spans="1:4" x14ac:dyDescent="0.25">
      <c r="A261" s="18"/>
      <c r="B261" s="18"/>
      <c r="C261" s="18"/>
      <c r="D261" s="19"/>
    </row>
    <row r="262" spans="1:4" x14ac:dyDescent="0.25">
      <c r="A262" s="20"/>
      <c r="B262" s="20"/>
      <c r="C262" s="20"/>
      <c r="D262" s="19"/>
    </row>
    <row r="263" spans="1:4" x14ac:dyDescent="0.25">
      <c r="A263" s="20"/>
      <c r="B263" s="20"/>
      <c r="C263" s="20"/>
      <c r="D263" s="19"/>
    </row>
    <row r="264" spans="1:4" x14ac:dyDescent="0.25">
      <c r="A264" s="16"/>
      <c r="B264" s="16"/>
      <c r="C264" s="16"/>
      <c r="D264" s="19"/>
    </row>
    <row r="265" spans="1:4" x14ac:dyDescent="0.25">
      <c r="A265" s="18"/>
      <c r="B265" s="18"/>
      <c r="C265" s="18"/>
      <c r="D265" s="19"/>
    </row>
    <row r="266" spans="1:4" x14ac:dyDescent="0.25">
      <c r="A266" s="20"/>
      <c r="B266" s="20"/>
      <c r="C266" s="20"/>
      <c r="D266" s="19"/>
    </row>
    <row r="267" spans="1:4" x14ac:dyDescent="0.25">
      <c r="A267" s="20"/>
      <c r="B267" s="20"/>
      <c r="C267" s="20"/>
      <c r="D267" s="19"/>
    </row>
    <row r="268" spans="1:4" x14ac:dyDescent="0.25">
      <c r="A268" s="16"/>
      <c r="B268" s="16"/>
      <c r="C268" s="16"/>
      <c r="D268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4B896-6FEF-40FF-BA3D-0155DCDFF539}">
  <dimension ref="A1:P80"/>
  <sheetViews>
    <sheetView workbookViewId="0">
      <pane ySplit="1" topLeftCell="A58" activePane="bottomLeft" state="frozen"/>
      <selection pane="bottomLeft" activeCell="I92" sqref="I91:I92"/>
    </sheetView>
  </sheetViews>
  <sheetFormatPr defaultRowHeight="15" x14ac:dyDescent="0.25"/>
  <cols>
    <col min="1" max="2" width="9.140625" style="3"/>
    <col min="3" max="3" width="12.140625" style="3" customWidth="1"/>
    <col min="4" max="4" width="13" style="3" customWidth="1"/>
    <col min="5" max="5" width="9.85546875" style="54" customWidth="1"/>
    <col min="6" max="6" width="9.7109375" style="54" customWidth="1"/>
    <col min="7" max="8" width="12.140625" style="54" customWidth="1"/>
    <col min="9" max="9" width="13.42578125" style="54" customWidth="1"/>
    <col min="10" max="16" width="9.140625" style="54"/>
    <col min="17" max="16384" width="9.140625" style="3"/>
  </cols>
  <sheetData>
    <row r="1" spans="1:16" ht="35.25" x14ac:dyDescent="0.25">
      <c r="A1" s="1" t="s">
        <v>0</v>
      </c>
      <c r="B1" s="1" t="s">
        <v>188</v>
      </c>
      <c r="C1" s="1" t="s">
        <v>1</v>
      </c>
      <c r="D1" s="2" t="s">
        <v>18</v>
      </c>
      <c r="E1" s="36" t="s">
        <v>189</v>
      </c>
      <c r="F1" s="36" t="s">
        <v>190</v>
      </c>
      <c r="G1" s="36" t="s">
        <v>191</v>
      </c>
      <c r="H1" s="36" t="s">
        <v>192</v>
      </c>
      <c r="I1" s="36" t="s">
        <v>193</v>
      </c>
      <c r="J1" s="36" t="s">
        <v>194</v>
      </c>
      <c r="K1" s="37" t="s">
        <v>195</v>
      </c>
      <c r="L1" s="36" t="s">
        <v>196</v>
      </c>
      <c r="M1" s="38" t="s">
        <v>197</v>
      </c>
      <c r="N1" s="38" t="s">
        <v>198</v>
      </c>
      <c r="O1" s="38" t="s">
        <v>199</v>
      </c>
      <c r="P1" s="38" t="s">
        <v>200</v>
      </c>
    </row>
    <row r="2" spans="1:16" x14ac:dyDescent="0.25">
      <c r="A2" s="4">
        <v>1</v>
      </c>
      <c r="B2" s="4">
        <v>1</v>
      </c>
      <c r="C2" s="4" t="s">
        <v>4</v>
      </c>
      <c r="D2" s="5" t="s">
        <v>5</v>
      </c>
      <c r="E2" s="39">
        <v>5.15</v>
      </c>
      <c r="F2" s="39">
        <v>6.11</v>
      </c>
      <c r="G2" s="39">
        <v>5.78</v>
      </c>
      <c r="H2" s="40">
        <f>F2-E2</f>
        <v>0.96</v>
      </c>
      <c r="I2" s="40">
        <f>H2-(H2*0.1809)</f>
        <v>0.78633599999999992</v>
      </c>
      <c r="J2" s="39">
        <v>7.11</v>
      </c>
      <c r="K2" s="40">
        <f t="shared" ref="K2:K65" si="0">J2-H2</f>
        <v>6.15</v>
      </c>
      <c r="L2" s="40">
        <f t="shared" ref="L2:L65" si="1">G2-I2</f>
        <v>4.9936640000000008</v>
      </c>
      <c r="M2" s="39">
        <v>0.28299999999999997</v>
      </c>
      <c r="N2" s="40">
        <f t="shared" ref="N2:N65" si="2">L2/M2</f>
        <v>17.645455830388698</v>
      </c>
      <c r="O2" s="41">
        <f t="shared" ref="O2:O65" si="3">((K2-L2)/N2)*10</f>
        <v>0.65531659318688595</v>
      </c>
      <c r="P2" s="40">
        <f t="shared" ref="P2:P65" si="4">(K2-L2)/L2</f>
        <v>0.23156063363494209</v>
      </c>
    </row>
    <row r="3" spans="1:16" x14ac:dyDescent="0.25">
      <c r="A3" s="4">
        <v>2</v>
      </c>
      <c r="B3" s="4">
        <v>2</v>
      </c>
      <c r="C3" s="4" t="s">
        <v>4</v>
      </c>
      <c r="D3" s="5" t="s">
        <v>5</v>
      </c>
      <c r="E3" s="39">
        <v>3.92</v>
      </c>
      <c r="F3" s="40">
        <v>4.4000000000000004</v>
      </c>
      <c r="G3" s="39">
        <v>4.13</v>
      </c>
      <c r="H3" s="40">
        <f t="shared" ref="H3:H79" si="5">F3-E3</f>
        <v>0.48000000000000043</v>
      </c>
      <c r="I3" s="40">
        <f t="shared" ref="I3:I79" si="6">H3-(H3*0.1809)</f>
        <v>0.39316800000000035</v>
      </c>
      <c r="J3" s="40">
        <v>5.22</v>
      </c>
      <c r="K3" s="40">
        <f t="shared" si="0"/>
        <v>4.7399999999999993</v>
      </c>
      <c r="L3" s="40">
        <f t="shared" si="1"/>
        <v>3.7368319999999997</v>
      </c>
      <c r="M3" s="39">
        <v>0.38100000000000001</v>
      </c>
      <c r="N3" s="40">
        <f t="shared" si="2"/>
        <v>9.8079580052493434</v>
      </c>
      <c r="O3" s="41">
        <f t="shared" si="3"/>
        <v>1.0228102521065969</v>
      </c>
      <c r="P3" s="40">
        <f t="shared" si="4"/>
        <v>0.26845413441118032</v>
      </c>
    </row>
    <row r="4" spans="1:16" x14ac:dyDescent="0.25">
      <c r="A4" s="4">
        <v>3</v>
      </c>
      <c r="B4" s="4">
        <v>3</v>
      </c>
      <c r="C4" s="4" t="s">
        <v>4</v>
      </c>
      <c r="D4" s="5" t="s">
        <v>5</v>
      </c>
      <c r="E4" s="39">
        <v>5.53</v>
      </c>
      <c r="F4" s="39">
        <v>6.28</v>
      </c>
      <c r="G4" s="39">
        <v>5.94</v>
      </c>
      <c r="H4" s="40">
        <f t="shared" si="5"/>
        <v>0.75</v>
      </c>
      <c r="I4" s="40">
        <f t="shared" si="6"/>
        <v>0.61432500000000001</v>
      </c>
      <c r="J4" s="39">
        <v>7.43</v>
      </c>
      <c r="K4" s="40">
        <f t="shared" si="0"/>
        <v>6.68</v>
      </c>
      <c r="L4" s="40">
        <f t="shared" si="1"/>
        <v>5.3256750000000004</v>
      </c>
      <c r="M4" s="39">
        <v>0.318</v>
      </c>
      <c r="N4" s="40">
        <f t="shared" si="2"/>
        <v>16.74740566037736</v>
      </c>
      <c r="O4" s="41">
        <f t="shared" si="3"/>
        <v>0.80867749158557323</v>
      </c>
      <c r="P4" s="40">
        <f t="shared" si="4"/>
        <v>0.25430109798288464</v>
      </c>
    </row>
    <row r="5" spans="1:16" x14ac:dyDescent="0.25">
      <c r="A5" s="4">
        <v>4</v>
      </c>
      <c r="B5" s="4">
        <v>4</v>
      </c>
      <c r="C5" s="4" t="s">
        <v>4</v>
      </c>
      <c r="D5" s="5" t="s">
        <v>5</v>
      </c>
      <c r="E5" s="39">
        <v>2.91</v>
      </c>
      <c r="F5" s="39">
        <v>3.45</v>
      </c>
      <c r="G5" s="39">
        <v>3.24</v>
      </c>
      <c r="H5" s="40">
        <f t="shared" si="5"/>
        <v>0.54</v>
      </c>
      <c r="I5" s="40">
        <f t="shared" si="6"/>
        <v>0.44231400000000004</v>
      </c>
      <c r="J5" s="39">
        <v>4.07</v>
      </c>
      <c r="K5" s="40">
        <f t="shared" si="0"/>
        <v>3.5300000000000002</v>
      </c>
      <c r="L5" s="40">
        <f t="shared" si="1"/>
        <v>2.7976860000000001</v>
      </c>
      <c r="M5" s="39">
        <v>0.30099999999999999</v>
      </c>
      <c r="N5" s="40">
        <f t="shared" si="2"/>
        <v>9.2946378737541533</v>
      </c>
      <c r="O5" s="41">
        <f t="shared" si="3"/>
        <v>0.78788868371933107</v>
      </c>
      <c r="P5" s="40">
        <f t="shared" si="4"/>
        <v>0.26175703778050863</v>
      </c>
    </row>
    <row r="6" spans="1:16" x14ac:dyDescent="0.25">
      <c r="A6" s="4">
        <v>5</v>
      </c>
      <c r="B6" s="4">
        <v>5</v>
      </c>
      <c r="C6" s="4" t="s">
        <v>4</v>
      </c>
      <c r="D6" s="5" t="s">
        <v>5</v>
      </c>
      <c r="E6" s="39">
        <v>4.41</v>
      </c>
      <c r="F6" s="39">
        <v>5.08</v>
      </c>
      <c r="G6" s="39">
        <v>4.75</v>
      </c>
      <c r="H6" s="40">
        <f t="shared" si="5"/>
        <v>0.66999999999999993</v>
      </c>
      <c r="I6" s="40">
        <f t="shared" si="6"/>
        <v>0.54879699999999998</v>
      </c>
      <c r="J6" s="39">
        <v>6.11</v>
      </c>
      <c r="K6" s="40">
        <f t="shared" si="0"/>
        <v>5.44</v>
      </c>
      <c r="L6" s="40">
        <f t="shared" si="1"/>
        <v>4.2012029999999996</v>
      </c>
      <c r="M6" s="39">
        <v>0.33500000000000002</v>
      </c>
      <c r="N6" s="40">
        <f t="shared" si="2"/>
        <v>12.540904477611939</v>
      </c>
      <c r="O6" s="41">
        <f t="shared" si="3"/>
        <v>0.98780514771602412</v>
      </c>
      <c r="P6" s="40">
        <f t="shared" si="4"/>
        <v>0.29486720827343998</v>
      </c>
    </row>
    <row r="7" spans="1:16" x14ac:dyDescent="0.25">
      <c r="A7" s="4">
        <v>6</v>
      </c>
      <c r="B7" s="4">
        <v>6</v>
      </c>
      <c r="C7" s="4" t="s">
        <v>4</v>
      </c>
      <c r="D7" s="5" t="s">
        <v>5</v>
      </c>
      <c r="E7" s="39">
        <v>4.79</v>
      </c>
      <c r="F7" s="39">
        <v>5.38</v>
      </c>
      <c r="G7" s="39">
        <v>5.09</v>
      </c>
      <c r="H7" s="40">
        <f t="shared" si="5"/>
        <v>0.58999999999999986</v>
      </c>
      <c r="I7" s="40">
        <f t="shared" si="6"/>
        <v>0.48326899999999989</v>
      </c>
      <c r="J7" s="39">
        <v>6.27</v>
      </c>
      <c r="K7" s="40">
        <f t="shared" si="0"/>
        <v>5.68</v>
      </c>
      <c r="L7" s="40">
        <f t="shared" si="1"/>
        <v>4.6067309999999999</v>
      </c>
      <c r="M7" s="39">
        <v>0.38700000000000001</v>
      </c>
      <c r="N7" s="40">
        <f t="shared" si="2"/>
        <v>11.903697674418604</v>
      </c>
      <c r="O7" s="41">
        <f t="shared" si="3"/>
        <v>0.90162656122096119</v>
      </c>
      <c r="P7" s="40">
        <f t="shared" si="4"/>
        <v>0.23297843959197961</v>
      </c>
    </row>
    <row r="8" spans="1:16" x14ac:dyDescent="0.25">
      <c r="A8" s="4">
        <v>7</v>
      </c>
      <c r="B8" s="4">
        <v>7</v>
      </c>
      <c r="C8" s="4" t="s">
        <v>4</v>
      </c>
      <c r="D8" s="5" t="s">
        <v>5</v>
      </c>
      <c r="E8" s="39">
        <v>3.81</v>
      </c>
      <c r="F8" s="39">
        <v>4.6399999999999997</v>
      </c>
      <c r="G8" s="39">
        <v>4.37</v>
      </c>
      <c r="H8" s="40">
        <f t="shared" si="5"/>
        <v>0.82999999999999963</v>
      </c>
      <c r="I8" s="40">
        <f t="shared" si="6"/>
        <v>0.67985299999999971</v>
      </c>
      <c r="J8" s="39">
        <v>5.31</v>
      </c>
      <c r="K8" s="40">
        <f t="shared" si="0"/>
        <v>4.4800000000000004</v>
      </c>
      <c r="L8" s="40">
        <f t="shared" si="1"/>
        <v>3.6901470000000005</v>
      </c>
      <c r="M8" s="39">
        <v>0.27500000000000002</v>
      </c>
      <c r="N8" s="40">
        <f t="shared" si="2"/>
        <v>13.418716363636364</v>
      </c>
      <c r="O8" s="41">
        <f t="shared" si="3"/>
        <v>0.58862038558355523</v>
      </c>
      <c r="P8" s="40">
        <f t="shared" si="4"/>
        <v>0.21404377657583826</v>
      </c>
    </row>
    <row r="9" spans="1:16" x14ac:dyDescent="0.25">
      <c r="A9" s="4">
        <v>8</v>
      </c>
      <c r="B9" s="4">
        <v>8</v>
      </c>
      <c r="C9" s="4" t="s">
        <v>4</v>
      </c>
      <c r="D9" s="5" t="s">
        <v>5</v>
      </c>
      <c r="E9" s="39">
        <v>7.01</v>
      </c>
      <c r="F9" s="39">
        <v>7.81</v>
      </c>
      <c r="G9" s="39">
        <v>7.37</v>
      </c>
      <c r="H9" s="40">
        <f t="shared" si="5"/>
        <v>0.79999999999999982</v>
      </c>
      <c r="I9" s="40">
        <f t="shared" si="6"/>
        <v>0.65527999999999986</v>
      </c>
      <c r="J9" s="39">
        <v>9.0299999999999994</v>
      </c>
      <c r="K9" s="39">
        <f t="shared" si="0"/>
        <v>8.23</v>
      </c>
      <c r="L9" s="40">
        <f t="shared" si="1"/>
        <v>6.7147199999999998</v>
      </c>
      <c r="M9" s="39">
        <v>0.28199999999999997</v>
      </c>
      <c r="N9" s="40">
        <f t="shared" si="2"/>
        <v>23.811063829787237</v>
      </c>
      <c r="O9" s="41">
        <f t="shared" si="3"/>
        <v>0.63637643863035265</v>
      </c>
      <c r="P9" s="40">
        <f t="shared" si="4"/>
        <v>0.22566540376962863</v>
      </c>
    </row>
    <row r="10" spans="1:16" x14ac:dyDescent="0.25">
      <c r="A10" s="7">
        <v>9</v>
      </c>
      <c r="B10" s="7">
        <v>9</v>
      </c>
      <c r="C10" s="7" t="s">
        <v>6</v>
      </c>
      <c r="D10" s="8" t="s">
        <v>5</v>
      </c>
      <c r="E10" s="42">
        <v>3.3</v>
      </c>
      <c r="F10" s="42">
        <v>3.6</v>
      </c>
      <c r="G10" s="42">
        <v>3.42</v>
      </c>
      <c r="H10" s="42">
        <f t="shared" si="5"/>
        <v>0.30000000000000027</v>
      </c>
      <c r="I10" s="42">
        <f t="shared" si="6"/>
        <v>0.24573000000000023</v>
      </c>
      <c r="J10" s="42">
        <v>3.92</v>
      </c>
      <c r="K10" s="42">
        <f t="shared" si="0"/>
        <v>3.6199999999999997</v>
      </c>
      <c r="L10" s="42">
        <f t="shared" si="1"/>
        <v>3.1742699999999999</v>
      </c>
      <c r="M10" s="43">
        <v>0.64200000000000002</v>
      </c>
      <c r="N10" s="42">
        <f t="shared" si="2"/>
        <v>4.9443457943925235</v>
      </c>
      <c r="O10" s="44">
        <f t="shared" si="3"/>
        <v>0.90149439083631766</v>
      </c>
      <c r="P10" s="42">
        <f t="shared" si="4"/>
        <v>0.14041968704615543</v>
      </c>
    </row>
    <row r="11" spans="1:16" x14ac:dyDescent="0.25">
      <c r="A11" s="7">
        <v>10</v>
      </c>
      <c r="B11" s="7">
        <v>10</v>
      </c>
      <c r="C11" s="7" t="s">
        <v>6</v>
      </c>
      <c r="D11" s="8" t="s">
        <v>5</v>
      </c>
      <c r="E11" s="45">
        <v>3.68</v>
      </c>
      <c r="F11" s="45">
        <v>3.86</v>
      </c>
      <c r="G11" s="45">
        <v>3.66</v>
      </c>
      <c r="H11" s="42">
        <f t="shared" si="5"/>
        <v>0.17999999999999972</v>
      </c>
      <c r="I11" s="42">
        <f t="shared" si="6"/>
        <v>0.14743799999999976</v>
      </c>
      <c r="J11" s="45">
        <v>4.3099999999999996</v>
      </c>
      <c r="K11" s="45">
        <f t="shared" si="0"/>
        <v>4.13</v>
      </c>
      <c r="L11" s="42">
        <f t="shared" si="1"/>
        <v>3.5125620000000004</v>
      </c>
      <c r="M11" s="45">
        <v>0.58199999999999996</v>
      </c>
      <c r="N11" s="42">
        <f t="shared" si="2"/>
        <v>6.0353298969072178</v>
      </c>
      <c r="O11" s="44">
        <f t="shared" si="3"/>
        <v>1.0230393541807934</v>
      </c>
      <c r="P11" s="42">
        <f t="shared" si="4"/>
        <v>0.17577995776302294</v>
      </c>
    </row>
    <row r="12" spans="1:16" x14ac:dyDescent="0.25">
      <c r="A12" s="7">
        <v>11</v>
      </c>
      <c r="B12" s="7">
        <v>11</v>
      </c>
      <c r="C12" s="7" t="s">
        <v>6</v>
      </c>
      <c r="D12" s="8" t="s">
        <v>5</v>
      </c>
      <c r="E12" s="45">
        <v>5.37</v>
      </c>
      <c r="F12" s="45">
        <v>5.73</v>
      </c>
      <c r="G12" s="45">
        <v>5.45</v>
      </c>
      <c r="H12" s="42">
        <f t="shared" si="5"/>
        <v>0.36000000000000032</v>
      </c>
      <c r="I12" s="42">
        <f t="shared" si="6"/>
        <v>0.29487600000000025</v>
      </c>
      <c r="J12" s="45">
        <v>6.54</v>
      </c>
      <c r="K12" s="45">
        <f t="shared" si="0"/>
        <v>6.18</v>
      </c>
      <c r="L12" s="42">
        <f t="shared" si="1"/>
        <v>5.1551239999999998</v>
      </c>
      <c r="M12" s="45">
        <v>0.68200000000000005</v>
      </c>
      <c r="N12" s="42">
        <f t="shared" si="2"/>
        <v>7.5588328445747797</v>
      </c>
      <c r="O12" s="44">
        <f t="shared" si="3"/>
        <v>1.3558654108029213</v>
      </c>
      <c r="P12" s="42">
        <f t="shared" si="4"/>
        <v>0.1988072449857656</v>
      </c>
    </row>
    <row r="13" spans="1:16" x14ac:dyDescent="0.25">
      <c r="A13" s="7">
        <v>12</v>
      </c>
      <c r="B13" s="7">
        <v>12</v>
      </c>
      <c r="C13" s="7" t="s">
        <v>6</v>
      </c>
      <c r="D13" s="8" t="s">
        <v>5</v>
      </c>
      <c r="E13" s="45">
        <v>4.37</v>
      </c>
      <c r="F13" s="45">
        <v>4.66</v>
      </c>
      <c r="G13" s="45">
        <v>4.41</v>
      </c>
      <c r="H13" s="42">
        <f t="shared" si="5"/>
        <v>0.29000000000000004</v>
      </c>
      <c r="I13" s="42">
        <f t="shared" si="6"/>
        <v>0.23753900000000003</v>
      </c>
      <c r="J13" s="45">
        <v>5.07</v>
      </c>
      <c r="K13" s="45">
        <f t="shared" si="0"/>
        <v>4.78</v>
      </c>
      <c r="L13" s="42">
        <f t="shared" si="1"/>
        <v>4.1724610000000002</v>
      </c>
      <c r="M13" s="45">
        <v>0.624</v>
      </c>
      <c r="N13" s="42">
        <f t="shared" si="2"/>
        <v>6.6866362179487187</v>
      </c>
      <c r="O13" s="44">
        <f t="shared" si="3"/>
        <v>0.90858688912850227</v>
      </c>
      <c r="P13" s="42">
        <f t="shared" si="4"/>
        <v>0.14560687325777283</v>
      </c>
    </row>
    <row r="14" spans="1:16" x14ac:dyDescent="0.25">
      <c r="A14" s="7">
        <v>13</v>
      </c>
      <c r="B14" s="7">
        <v>13</v>
      </c>
      <c r="C14" s="7" t="s">
        <v>6</v>
      </c>
      <c r="D14" s="8" t="s">
        <v>5</v>
      </c>
      <c r="E14" s="45">
        <v>3.25</v>
      </c>
      <c r="F14" s="45">
        <v>3.5</v>
      </c>
      <c r="G14" s="45">
        <v>3.31</v>
      </c>
      <c r="H14" s="42">
        <f t="shared" si="5"/>
        <v>0.25</v>
      </c>
      <c r="I14" s="42">
        <f t="shared" si="6"/>
        <v>0.20477499999999998</v>
      </c>
      <c r="J14" s="45">
        <v>3.81</v>
      </c>
      <c r="K14" s="45">
        <f t="shared" si="0"/>
        <v>3.56</v>
      </c>
      <c r="L14" s="42">
        <f t="shared" si="1"/>
        <v>3.1052249999999999</v>
      </c>
      <c r="M14" s="45">
        <v>0.64500000000000002</v>
      </c>
      <c r="N14" s="42">
        <f t="shared" si="2"/>
        <v>4.8143023255813953</v>
      </c>
      <c r="O14" s="44">
        <f t="shared" si="3"/>
        <v>0.94463323913726094</v>
      </c>
      <c r="P14" s="42">
        <f t="shared" si="4"/>
        <v>0.14645476575771488</v>
      </c>
    </row>
    <row r="15" spans="1:16" x14ac:dyDescent="0.25">
      <c r="A15" s="7">
        <v>14</v>
      </c>
      <c r="B15" s="7">
        <v>14</v>
      </c>
      <c r="C15" s="7" t="s">
        <v>6</v>
      </c>
      <c r="D15" s="8" t="s">
        <v>5</v>
      </c>
      <c r="E15" s="45">
        <v>6.33</v>
      </c>
      <c r="F15" s="45">
        <v>6.66</v>
      </c>
      <c r="G15" s="45">
        <v>6.31</v>
      </c>
      <c r="H15" s="42">
        <f t="shared" si="5"/>
        <v>0.33000000000000007</v>
      </c>
      <c r="I15" s="42">
        <f t="shared" si="6"/>
        <v>0.27030300000000007</v>
      </c>
      <c r="J15" s="45">
        <v>7.3</v>
      </c>
      <c r="K15" s="45">
        <f t="shared" si="0"/>
        <v>6.97</v>
      </c>
      <c r="L15" s="42">
        <f t="shared" si="1"/>
        <v>6.0396969999999994</v>
      </c>
      <c r="M15" s="45">
        <v>0.60499999999999998</v>
      </c>
      <c r="N15" s="42">
        <f t="shared" si="2"/>
        <v>9.9829702479338831</v>
      </c>
      <c r="O15" s="44">
        <f t="shared" si="3"/>
        <v>0.93188998554066582</v>
      </c>
      <c r="P15" s="42">
        <f t="shared" si="4"/>
        <v>0.15403140256870509</v>
      </c>
    </row>
    <row r="16" spans="1:16" x14ac:dyDescent="0.25">
      <c r="A16" s="7">
        <v>15</v>
      </c>
      <c r="B16" s="7">
        <v>15</v>
      </c>
      <c r="C16" s="7" t="s">
        <v>6</v>
      </c>
      <c r="D16" s="8" t="s">
        <v>5</v>
      </c>
      <c r="E16" s="45">
        <v>3.81</v>
      </c>
      <c r="F16" s="45">
        <v>4.1900000000000004</v>
      </c>
      <c r="G16" s="45">
        <v>3.96</v>
      </c>
      <c r="H16" s="42">
        <f t="shared" si="5"/>
        <v>0.38000000000000034</v>
      </c>
      <c r="I16" s="42">
        <f t="shared" si="6"/>
        <v>0.31125800000000026</v>
      </c>
      <c r="J16" s="45">
        <v>4.71</v>
      </c>
      <c r="K16" s="45">
        <f t="shared" si="0"/>
        <v>4.33</v>
      </c>
      <c r="L16" s="42">
        <f t="shared" si="1"/>
        <v>3.6487419999999995</v>
      </c>
      <c r="M16" s="45">
        <v>0.57799999999999996</v>
      </c>
      <c r="N16" s="42">
        <f t="shared" si="2"/>
        <v>6.3127024221453283</v>
      </c>
      <c r="O16" s="44">
        <f t="shared" si="3"/>
        <v>1.0791859879377614</v>
      </c>
      <c r="P16" s="42">
        <f t="shared" si="4"/>
        <v>0.18671037853594491</v>
      </c>
    </row>
    <row r="17" spans="1:16" x14ac:dyDescent="0.25">
      <c r="A17" s="10">
        <v>16</v>
      </c>
      <c r="B17" s="10">
        <v>16</v>
      </c>
      <c r="C17" s="10" t="s">
        <v>6</v>
      </c>
      <c r="D17" s="11" t="s">
        <v>5</v>
      </c>
      <c r="E17" s="46">
        <v>6.69</v>
      </c>
      <c r="F17" s="46">
        <v>7.11</v>
      </c>
      <c r="G17" s="46">
        <v>6.72</v>
      </c>
      <c r="H17" s="47">
        <f t="shared" si="5"/>
        <v>0.41999999999999993</v>
      </c>
      <c r="I17" s="47">
        <f t="shared" si="6"/>
        <v>0.34402199999999994</v>
      </c>
      <c r="J17" s="46">
        <v>7.77</v>
      </c>
      <c r="K17" s="46">
        <f t="shared" si="0"/>
        <v>7.35</v>
      </c>
      <c r="L17" s="47">
        <f t="shared" si="1"/>
        <v>6.3759779999999999</v>
      </c>
      <c r="M17" s="46">
        <v>0.57099999999999995</v>
      </c>
      <c r="N17" s="47">
        <f t="shared" si="2"/>
        <v>11.166336252189142</v>
      </c>
      <c r="O17" s="48">
        <f t="shared" si="3"/>
        <v>0.8722843177940699</v>
      </c>
      <c r="P17" s="47">
        <f t="shared" si="4"/>
        <v>0.1527643288606077</v>
      </c>
    </row>
    <row r="18" spans="1:16" x14ac:dyDescent="0.25">
      <c r="A18" s="49" t="s">
        <v>72</v>
      </c>
      <c r="B18" s="49" t="s">
        <v>201</v>
      </c>
      <c r="C18" s="4" t="s">
        <v>4</v>
      </c>
      <c r="D18" s="4" t="s">
        <v>7</v>
      </c>
      <c r="E18" s="39">
        <v>2.2999999999999998</v>
      </c>
      <c r="F18" s="39">
        <v>2.63</v>
      </c>
      <c r="G18" s="39">
        <v>2.48</v>
      </c>
      <c r="H18" s="40">
        <f t="shared" si="5"/>
        <v>0.33000000000000007</v>
      </c>
      <c r="I18" s="40">
        <f t="shared" si="6"/>
        <v>0.27030300000000007</v>
      </c>
      <c r="J18" s="39">
        <v>3.35</v>
      </c>
      <c r="K18" s="39">
        <f t="shared" si="0"/>
        <v>3.02</v>
      </c>
      <c r="L18" s="40">
        <f t="shared" si="1"/>
        <v>2.2096969999999998</v>
      </c>
      <c r="M18" s="39">
        <v>0.29099999999999998</v>
      </c>
      <c r="N18" s="40">
        <f t="shared" si="2"/>
        <v>7.5934604810996564</v>
      </c>
      <c r="O18" s="41">
        <f t="shared" si="3"/>
        <v>1.0671063634516409</v>
      </c>
      <c r="P18" s="40">
        <f t="shared" si="4"/>
        <v>0.3667032176809763</v>
      </c>
    </row>
    <row r="19" spans="1:16" x14ac:dyDescent="0.25">
      <c r="A19" s="49" t="s">
        <v>73</v>
      </c>
      <c r="B19" s="49" t="s">
        <v>201</v>
      </c>
      <c r="C19" s="4" t="s">
        <v>4</v>
      </c>
      <c r="D19" s="4" t="s">
        <v>7</v>
      </c>
      <c r="E19" s="39">
        <v>5.63</v>
      </c>
      <c r="F19" s="39">
        <v>6.47</v>
      </c>
      <c r="G19" s="39">
        <v>6.13</v>
      </c>
      <c r="H19" s="40">
        <f t="shared" si="5"/>
        <v>0.83999999999999986</v>
      </c>
      <c r="I19" s="40">
        <f t="shared" si="6"/>
        <v>0.68804399999999988</v>
      </c>
      <c r="J19" s="39">
        <v>7.46</v>
      </c>
      <c r="K19" s="39">
        <f t="shared" si="0"/>
        <v>6.62</v>
      </c>
      <c r="L19" s="40">
        <f t="shared" si="1"/>
        <v>5.4419560000000002</v>
      </c>
      <c r="M19" s="39">
        <v>0.29099999999999998</v>
      </c>
      <c r="N19" s="40">
        <f t="shared" si="2"/>
        <v>18.700879725085912</v>
      </c>
      <c r="O19" s="41">
        <f t="shared" si="3"/>
        <v>0.62994041848188398</v>
      </c>
      <c r="P19" s="40">
        <f t="shared" si="4"/>
        <v>0.21647437061233127</v>
      </c>
    </row>
    <row r="20" spans="1:16" x14ac:dyDescent="0.25">
      <c r="A20" s="49" t="s">
        <v>75</v>
      </c>
      <c r="B20" s="49" t="s">
        <v>202</v>
      </c>
      <c r="C20" s="4" t="s">
        <v>4</v>
      </c>
      <c r="D20" s="4" t="s">
        <v>7</v>
      </c>
      <c r="E20" s="39">
        <v>3.57</v>
      </c>
      <c r="F20" s="39">
        <v>4.3099999999999996</v>
      </c>
      <c r="G20" s="39">
        <v>4.0599999999999996</v>
      </c>
      <c r="H20" s="40">
        <f t="shared" si="5"/>
        <v>0.73999999999999977</v>
      </c>
      <c r="I20" s="40">
        <f t="shared" si="6"/>
        <v>0.60613399999999984</v>
      </c>
      <c r="J20" s="39">
        <v>5.13</v>
      </c>
      <c r="K20" s="39">
        <f t="shared" si="0"/>
        <v>4.3900000000000006</v>
      </c>
      <c r="L20" s="40">
        <f t="shared" si="1"/>
        <v>3.4538659999999997</v>
      </c>
      <c r="M20" s="39">
        <v>0.215</v>
      </c>
      <c r="N20" s="40">
        <f t="shared" si="2"/>
        <v>16.064493023255814</v>
      </c>
      <c r="O20" s="41">
        <f t="shared" si="3"/>
        <v>0.58273485421843285</v>
      </c>
      <c r="P20" s="40">
        <f t="shared" si="4"/>
        <v>0.27103946707834092</v>
      </c>
    </row>
    <row r="21" spans="1:16" x14ac:dyDescent="0.25">
      <c r="A21" s="49" t="s">
        <v>76</v>
      </c>
      <c r="B21" s="49" t="s">
        <v>202</v>
      </c>
      <c r="C21" s="4" t="s">
        <v>4</v>
      </c>
      <c r="D21" s="4" t="s">
        <v>7</v>
      </c>
      <c r="E21" s="39">
        <v>2.48</v>
      </c>
      <c r="F21" s="39">
        <v>2.99</v>
      </c>
      <c r="G21" s="39">
        <v>2.82</v>
      </c>
      <c r="H21" s="40">
        <f t="shared" si="5"/>
        <v>0.51000000000000023</v>
      </c>
      <c r="I21" s="40">
        <f t="shared" si="6"/>
        <v>0.4177410000000002</v>
      </c>
      <c r="J21" s="39">
        <v>3.43</v>
      </c>
      <c r="K21" s="39">
        <f t="shared" si="0"/>
        <v>2.92</v>
      </c>
      <c r="L21" s="40">
        <f t="shared" si="1"/>
        <v>2.4022589999999995</v>
      </c>
      <c r="M21" s="39">
        <v>0.215</v>
      </c>
      <c r="N21" s="40">
        <f t="shared" si="2"/>
        <v>11.173297674418603</v>
      </c>
      <c r="O21" s="41">
        <f t="shared" si="3"/>
        <v>0.46337349553066559</v>
      </c>
      <c r="P21" s="40">
        <f t="shared" si="4"/>
        <v>0.21552255606077469</v>
      </c>
    </row>
    <row r="22" spans="1:16" x14ac:dyDescent="0.25">
      <c r="A22" s="49" t="s">
        <v>79</v>
      </c>
      <c r="B22" s="49" t="s">
        <v>203</v>
      </c>
      <c r="C22" s="4" t="s">
        <v>4</v>
      </c>
      <c r="D22" s="4" t="s">
        <v>7</v>
      </c>
      <c r="E22" s="39">
        <v>4.04</v>
      </c>
      <c r="F22" s="39">
        <v>5.01</v>
      </c>
      <c r="G22" s="39">
        <v>4.6900000000000004</v>
      </c>
      <c r="H22" s="40">
        <f t="shared" si="5"/>
        <v>0.96999999999999975</v>
      </c>
      <c r="I22" s="40">
        <f t="shared" si="6"/>
        <v>0.79452699999999976</v>
      </c>
      <c r="J22" s="39">
        <v>5.97</v>
      </c>
      <c r="K22" s="40">
        <f t="shared" si="0"/>
        <v>5</v>
      </c>
      <c r="L22" s="40">
        <f t="shared" si="1"/>
        <v>3.8954730000000009</v>
      </c>
      <c r="M22" s="39">
        <v>0.217</v>
      </c>
      <c r="N22" s="40">
        <f t="shared" si="2"/>
        <v>17.951488479262675</v>
      </c>
      <c r="O22" s="41">
        <f t="shared" si="3"/>
        <v>0.61528435442884544</v>
      </c>
      <c r="P22" s="40">
        <f t="shared" si="4"/>
        <v>0.28354117715614996</v>
      </c>
    </row>
    <row r="23" spans="1:16" x14ac:dyDescent="0.25">
      <c r="A23" s="49" t="s">
        <v>80</v>
      </c>
      <c r="B23" s="49" t="s">
        <v>203</v>
      </c>
      <c r="C23" s="4" t="s">
        <v>4</v>
      </c>
      <c r="D23" s="4" t="s">
        <v>7</v>
      </c>
      <c r="E23" s="39">
        <v>1.61</v>
      </c>
      <c r="F23" s="39">
        <v>2.02</v>
      </c>
      <c r="G23" s="39">
        <v>1.91</v>
      </c>
      <c r="H23" s="40">
        <f t="shared" si="5"/>
        <v>0.40999999999999992</v>
      </c>
      <c r="I23" s="40">
        <f t="shared" si="6"/>
        <v>0.33583099999999994</v>
      </c>
      <c r="J23" s="39">
        <v>2.31</v>
      </c>
      <c r="K23" s="40">
        <f t="shared" si="0"/>
        <v>1.9000000000000001</v>
      </c>
      <c r="L23" s="40">
        <f t="shared" si="1"/>
        <v>1.5741689999999999</v>
      </c>
      <c r="M23" s="39">
        <v>0.217</v>
      </c>
      <c r="N23" s="40">
        <f t="shared" si="2"/>
        <v>7.2542350230414741</v>
      </c>
      <c r="O23" s="41">
        <f t="shared" si="3"/>
        <v>0.44915969632231384</v>
      </c>
      <c r="P23" s="40">
        <f t="shared" si="4"/>
        <v>0.20698603517157321</v>
      </c>
    </row>
    <row r="24" spans="1:16" x14ac:dyDescent="0.25">
      <c r="A24" s="49" t="s">
        <v>82</v>
      </c>
      <c r="B24" s="49" t="s">
        <v>204</v>
      </c>
      <c r="C24" s="4" t="s">
        <v>4</v>
      </c>
      <c r="D24" s="4" t="s">
        <v>7</v>
      </c>
      <c r="E24" s="39">
        <v>4.76</v>
      </c>
      <c r="F24" s="39">
        <v>5.49</v>
      </c>
      <c r="G24" s="39">
        <v>5.19</v>
      </c>
      <c r="H24" s="40">
        <f t="shared" si="5"/>
        <v>0.73000000000000043</v>
      </c>
      <c r="I24" s="40">
        <f t="shared" si="6"/>
        <v>0.59794300000000034</v>
      </c>
      <c r="J24" s="39">
        <v>6.33</v>
      </c>
      <c r="K24" s="40">
        <f t="shared" si="0"/>
        <v>5.6</v>
      </c>
      <c r="L24" s="40">
        <f t="shared" si="1"/>
        <v>4.5920570000000005</v>
      </c>
      <c r="M24" s="50">
        <v>0.31</v>
      </c>
      <c r="N24" s="40">
        <f t="shared" si="2"/>
        <v>14.813087096774195</v>
      </c>
      <c r="O24" s="41">
        <f t="shared" si="3"/>
        <v>0.68044087867376146</v>
      </c>
      <c r="P24" s="40">
        <f t="shared" si="4"/>
        <v>0.21949705763669725</v>
      </c>
    </row>
    <row r="25" spans="1:16" x14ac:dyDescent="0.25">
      <c r="A25" s="49" t="s">
        <v>83</v>
      </c>
      <c r="B25" s="49" t="s">
        <v>204</v>
      </c>
      <c r="C25" s="4" t="s">
        <v>4</v>
      </c>
      <c r="D25" s="4" t="s">
        <v>7</v>
      </c>
      <c r="E25" s="39">
        <v>8.9700000000000006</v>
      </c>
      <c r="F25" s="40">
        <v>9.8000000000000007</v>
      </c>
      <c r="G25" s="39">
        <v>9.2899999999999991</v>
      </c>
      <c r="H25" s="40">
        <f t="shared" si="5"/>
        <v>0.83000000000000007</v>
      </c>
      <c r="I25" s="40">
        <f t="shared" si="6"/>
        <v>0.67985300000000004</v>
      </c>
      <c r="J25" s="39">
        <v>11.21</v>
      </c>
      <c r="K25" s="39">
        <f t="shared" si="0"/>
        <v>10.38</v>
      </c>
      <c r="L25" s="40">
        <f t="shared" si="1"/>
        <v>8.6101469999999996</v>
      </c>
      <c r="M25" s="50">
        <v>0.31</v>
      </c>
      <c r="N25" s="40">
        <f t="shared" si="2"/>
        <v>27.774667741935481</v>
      </c>
      <c r="O25" s="41">
        <f t="shared" si="3"/>
        <v>0.63721842379694604</v>
      </c>
      <c r="P25" s="40">
        <f t="shared" si="4"/>
        <v>0.20555433025707939</v>
      </c>
    </row>
    <row r="26" spans="1:16" x14ac:dyDescent="0.25">
      <c r="A26" s="49" t="s">
        <v>85</v>
      </c>
      <c r="B26" s="49" t="s">
        <v>205</v>
      </c>
      <c r="C26" s="4" t="s">
        <v>4</v>
      </c>
      <c r="D26" s="4" t="s">
        <v>7</v>
      </c>
      <c r="E26" s="39">
        <v>3.05</v>
      </c>
      <c r="F26" s="39">
        <v>3.56</v>
      </c>
      <c r="G26" s="39">
        <v>3.37</v>
      </c>
      <c r="H26" s="40">
        <f t="shared" si="5"/>
        <v>0.51000000000000023</v>
      </c>
      <c r="I26" s="40">
        <f t="shared" si="6"/>
        <v>0.4177410000000002</v>
      </c>
      <c r="J26" s="40">
        <v>4.0999999999999996</v>
      </c>
      <c r="K26" s="39">
        <f t="shared" si="0"/>
        <v>3.5899999999999994</v>
      </c>
      <c r="L26" s="40">
        <f t="shared" si="1"/>
        <v>2.9522589999999997</v>
      </c>
      <c r="M26" s="39">
        <v>0.26300000000000001</v>
      </c>
      <c r="N26" s="40">
        <f t="shared" si="2"/>
        <v>11.225319391634979</v>
      </c>
      <c r="O26" s="41">
        <f t="shared" si="3"/>
        <v>0.56812726457942864</v>
      </c>
      <c r="P26" s="40">
        <f t="shared" si="4"/>
        <v>0.21601797132297665</v>
      </c>
    </row>
    <row r="27" spans="1:16" x14ac:dyDescent="0.25">
      <c r="A27" s="49" t="s">
        <v>86</v>
      </c>
      <c r="B27" s="49" t="s">
        <v>205</v>
      </c>
      <c r="C27" s="4" t="s">
        <v>4</v>
      </c>
      <c r="D27" s="4" t="s">
        <v>7</v>
      </c>
      <c r="E27" s="39">
        <v>2.84</v>
      </c>
      <c r="F27" s="40">
        <v>3.3</v>
      </c>
      <c r="G27" s="39">
        <v>3.13</v>
      </c>
      <c r="H27" s="40">
        <f t="shared" si="5"/>
        <v>0.45999999999999996</v>
      </c>
      <c r="I27" s="40">
        <f t="shared" si="6"/>
        <v>0.37678599999999995</v>
      </c>
      <c r="J27" s="39">
        <v>3.91</v>
      </c>
      <c r="K27" s="39">
        <f t="shared" si="0"/>
        <v>3.45</v>
      </c>
      <c r="L27" s="40">
        <f t="shared" si="1"/>
        <v>2.7532139999999998</v>
      </c>
      <c r="M27" s="39">
        <v>0.26300000000000001</v>
      </c>
      <c r="N27" s="40">
        <f t="shared" si="2"/>
        <v>10.468494296577946</v>
      </c>
      <c r="O27" s="41">
        <f t="shared" si="3"/>
        <v>0.66560288448337146</v>
      </c>
      <c r="P27" s="40">
        <f t="shared" si="4"/>
        <v>0.25308094467048342</v>
      </c>
    </row>
    <row r="28" spans="1:16" x14ac:dyDescent="0.25">
      <c r="A28" s="49" t="s">
        <v>89</v>
      </c>
      <c r="B28" s="49" t="s">
        <v>206</v>
      </c>
      <c r="C28" s="4" t="s">
        <v>4</v>
      </c>
      <c r="D28" s="4" t="s">
        <v>7</v>
      </c>
      <c r="E28" s="39">
        <v>5.19</v>
      </c>
      <c r="F28" s="39">
        <v>6.03</v>
      </c>
      <c r="G28" s="39">
        <v>5.69</v>
      </c>
      <c r="H28" s="40">
        <f t="shared" si="5"/>
        <v>0.83999999999999986</v>
      </c>
      <c r="I28" s="40">
        <f t="shared" si="6"/>
        <v>0.68804399999999988</v>
      </c>
      <c r="J28" s="39">
        <v>6.99</v>
      </c>
      <c r="K28" s="39">
        <f t="shared" si="0"/>
        <v>6.15</v>
      </c>
      <c r="L28" s="40">
        <f t="shared" si="1"/>
        <v>5.0019560000000007</v>
      </c>
      <c r="M28" s="39">
        <v>0.25700000000000001</v>
      </c>
      <c r="N28" s="40">
        <f t="shared" si="2"/>
        <v>19.462863813229575</v>
      </c>
      <c r="O28" s="41">
        <f t="shared" si="3"/>
        <v>0.58986386125747581</v>
      </c>
      <c r="P28" s="40">
        <f t="shared" si="4"/>
        <v>0.22951901216244194</v>
      </c>
    </row>
    <row r="29" spans="1:16" x14ac:dyDescent="0.25">
      <c r="A29" s="49" t="s">
        <v>90</v>
      </c>
      <c r="B29" s="49" t="s">
        <v>206</v>
      </c>
      <c r="C29" s="4" t="s">
        <v>4</v>
      </c>
      <c r="D29" s="4" t="s">
        <v>7</v>
      </c>
      <c r="E29" s="39">
        <v>4.63</v>
      </c>
      <c r="F29" s="39">
        <v>5.47</v>
      </c>
      <c r="G29" s="39">
        <v>5.19</v>
      </c>
      <c r="H29" s="40">
        <f t="shared" si="5"/>
        <v>0.83999999999999986</v>
      </c>
      <c r="I29" s="40">
        <f t="shared" si="6"/>
        <v>0.68804399999999988</v>
      </c>
      <c r="J29" s="39">
        <v>6.23</v>
      </c>
      <c r="K29" s="39">
        <f t="shared" si="0"/>
        <v>5.3900000000000006</v>
      </c>
      <c r="L29" s="40">
        <f t="shared" si="1"/>
        <v>4.5019560000000007</v>
      </c>
      <c r="M29" s="39">
        <v>0.25700000000000001</v>
      </c>
      <c r="N29" s="40">
        <f t="shared" si="2"/>
        <v>17.517338521400781</v>
      </c>
      <c r="O29" s="41">
        <f t="shared" si="3"/>
        <v>0.50695144066268061</v>
      </c>
      <c r="P29" s="40">
        <f t="shared" si="4"/>
        <v>0.19725736990765785</v>
      </c>
    </row>
    <row r="30" spans="1:16" x14ac:dyDescent="0.25">
      <c r="A30" s="49" t="s">
        <v>92</v>
      </c>
      <c r="B30" s="49" t="s">
        <v>207</v>
      </c>
      <c r="C30" s="4" t="s">
        <v>4</v>
      </c>
      <c r="D30" s="4" t="s">
        <v>7</v>
      </c>
      <c r="E30" s="39">
        <v>5.0599999999999996</v>
      </c>
      <c r="F30" s="39">
        <v>5.74</v>
      </c>
      <c r="G30" s="39">
        <v>5.44</v>
      </c>
      <c r="H30" s="40">
        <f t="shared" si="5"/>
        <v>0.6800000000000006</v>
      </c>
      <c r="I30" s="40">
        <f t="shared" si="6"/>
        <v>0.55698800000000048</v>
      </c>
      <c r="J30" s="39">
        <v>6.57</v>
      </c>
      <c r="K30" s="39">
        <f t="shared" si="0"/>
        <v>5.89</v>
      </c>
      <c r="L30" s="40">
        <f t="shared" si="1"/>
        <v>4.8830119999999999</v>
      </c>
      <c r="M30" s="39">
        <v>0.26800000000000002</v>
      </c>
      <c r="N30" s="40">
        <f t="shared" si="2"/>
        <v>18.220194029850745</v>
      </c>
      <c r="O30" s="41">
        <f t="shared" si="3"/>
        <v>0.55267688058108388</v>
      </c>
      <c r="P30" s="40">
        <f t="shared" si="4"/>
        <v>0.20622271663473279</v>
      </c>
    </row>
    <row r="31" spans="1:16" x14ac:dyDescent="0.25">
      <c r="A31" s="49" t="s">
        <v>93</v>
      </c>
      <c r="B31" s="49" t="s">
        <v>207</v>
      </c>
      <c r="C31" s="4" t="s">
        <v>4</v>
      </c>
      <c r="D31" s="4" t="s">
        <v>7</v>
      </c>
      <c r="E31" s="39">
        <v>1.93</v>
      </c>
      <c r="F31" s="39">
        <v>2.3199999999999998</v>
      </c>
      <c r="G31" s="40">
        <v>2.2000000000000002</v>
      </c>
      <c r="H31" s="40">
        <f t="shared" si="5"/>
        <v>0.3899999999999999</v>
      </c>
      <c r="I31" s="40">
        <f t="shared" si="6"/>
        <v>0.31944899999999993</v>
      </c>
      <c r="J31" s="39">
        <v>2.74</v>
      </c>
      <c r="K31" s="39">
        <f t="shared" si="0"/>
        <v>2.3500000000000005</v>
      </c>
      <c r="L31" s="40">
        <f t="shared" si="1"/>
        <v>1.8805510000000003</v>
      </c>
      <c r="M31" s="39">
        <v>0.26800000000000002</v>
      </c>
      <c r="N31" s="40">
        <f t="shared" si="2"/>
        <v>7.0169813432835833</v>
      </c>
      <c r="O31" s="41">
        <f t="shared" si="3"/>
        <v>0.66901845257055004</v>
      </c>
      <c r="P31" s="40">
        <f t="shared" si="4"/>
        <v>0.24963375095916046</v>
      </c>
    </row>
    <row r="32" spans="1:16" x14ac:dyDescent="0.25">
      <c r="A32" s="4">
        <v>24</v>
      </c>
      <c r="B32" s="4">
        <v>24</v>
      </c>
      <c r="C32" s="4" t="s">
        <v>4</v>
      </c>
      <c r="D32" s="4" t="s">
        <v>7</v>
      </c>
      <c r="E32" s="39">
        <v>6.05</v>
      </c>
      <c r="F32" s="39">
        <v>7.04</v>
      </c>
      <c r="G32" s="39">
        <v>6.62</v>
      </c>
      <c r="H32" s="40">
        <f t="shared" si="5"/>
        <v>0.99000000000000021</v>
      </c>
      <c r="I32" s="40">
        <f t="shared" si="6"/>
        <v>0.8109090000000001</v>
      </c>
      <c r="J32" s="39">
        <v>8.23</v>
      </c>
      <c r="K32" s="39">
        <f t="shared" si="0"/>
        <v>7.24</v>
      </c>
      <c r="L32" s="40">
        <f t="shared" si="1"/>
        <v>5.8090910000000004</v>
      </c>
      <c r="M32" s="39">
        <v>0.309</v>
      </c>
      <c r="N32" s="40">
        <f t="shared" si="2"/>
        <v>18.79964724919094</v>
      </c>
      <c r="O32" s="41">
        <f t="shared" si="3"/>
        <v>0.76113608996657112</v>
      </c>
      <c r="P32" s="40">
        <f t="shared" si="4"/>
        <v>0.24632235921248258</v>
      </c>
    </row>
    <row r="33" spans="1:16" x14ac:dyDescent="0.25">
      <c r="A33" s="51" t="s">
        <v>98</v>
      </c>
      <c r="B33" s="51" t="s">
        <v>208</v>
      </c>
      <c r="C33" s="7" t="s">
        <v>6</v>
      </c>
      <c r="D33" s="7" t="s">
        <v>7</v>
      </c>
      <c r="E33" s="45">
        <v>2.82</v>
      </c>
      <c r="F33" s="42">
        <v>3.1</v>
      </c>
      <c r="G33" s="45">
        <v>2.92</v>
      </c>
      <c r="H33" s="42">
        <f t="shared" si="5"/>
        <v>0.28000000000000025</v>
      </c>
      <c r="I33" s="42">
        <f t="shared" si="6"/>
        <v>0.22934800000000022</v>
      </c>
      <c r="J33" s="45">
        <v>3.53</v>
      </c>
      <c r="K33" s="45">
        <f t="shared" si="0"/>
        <v>3.2499999999999996</v>
      </c>
      <c r="L33" s="42">
        <f t="shared" si="1"/>
        <v>2.6906519999999996</v>
      </c>
      <c r="M33" s="45">
        <v>0.50900000000000001</v>
      </c>
      <c r="N33" s="42">
        <f t="shared" si="2"/>
        <v>5.2861532416502941</v>
      </c>
      <c r="O33" s="44">
        <f t="shared" si="3"/>
        <v>1.058138072110403</v>
      </c>
      <c r="P33" s="42">
        <f t="shared" si="4"/>
        <v>0.20788567232031493</v>
      </c>
    </row>
    <row r="34" spans="1:16" x14ac:dyDescent="0.25">
      <c r="A34" s="51" t="s">
        <v>99</v>
      </c>
      <c r="B34" s="51" t="s">
        <v>208</v>
      </c>
      <c r="C34" s="7" t="s">
        <v>6</v>
      </c>
      <c r="D34" s="7" t="s">
        <v>7</v>
      </c>
      <c r="E34" s="45">
        <v>4.07</v>
      </c>
      <c r="F34" s="42">
        <v>4.45</v>
      </c>
      <c r="G34" s="45">
        <v>4.22</v>
      </c>
      <c r="H34" s="42">
        <f t="shared" si="5"/>
        <v>0.37999999999999989</v>
      </c>
      <c r="I34" s="42">
        <f t="shared" si="6"/>
        <v>0.31125799999999992</v>
      </c>
      <c r="J34" s="45">
        <v>5.07</v>
      </c>
      <c r="K34" s="45">
        <f t="shared" si="0"/>
        <v>4.6900000000000004</v>
      </c>
      <c r="L34" s="42">
        <f t="shared" si="1"/>
        <v>3.9087419999999997</v>
      </c>
      <c r="M34" s="45">
        <v>0.50900000000000001</v>
      </c>
      <c r="N34" s="42">
        <f t="shared" si="2"/>
        <v>7.6792573673870326</v>
      </c>
      <c r="O34" s="44">
        <f t="shared" si="3"/>
        <v>1.0173613965823285</v>
      </c>
      <c r="P34" s="42">
        <f t="shared" si="4"/>
        <v>0.19987453763896434</v>
      </c>
    </row>
    <row r="35" spans="1:16" x14ac:dyDescent="0.25">
      <c r="A35" s="51" t="s">
        <v>102</v>
      </c>
      <c r="B35" s="51" t="s">
        <v>209</v>
      </c>
      <c r="C35" s="7" t="s">
        <v>6</v>
      </c>
      <c r="D35" s="7" t="s">
        <v>7</v>
      </c>
      <c r="E35" s="45">
        <v>1.45</v>
      </c>
      <c r="F35" s="42">
        <v>2</v>
      </c>
      <c r="G35" s="45">
        <v>1.89</v>
      </c>
      <c r="H35" s="42">
        <f t="shared" si="5"/>
        <v>0.55000000000000004</v>
      </c>
      <c r="I35" s="42">
        <f t="shared" si="6"/>
        <v>0.45050500000000004</v>
      </c>
      <c r="J35" s="45">
        <v>2.29</v>
      </c>
      <c r="K35" s="45">
        <f t="shared" si="0"/>
        <v>1.74</v>
      </c>
      <c r="L35" s="42">
        <f t="shared" si="1"/>
        <v>1.439495</v>
      </c>
      <c r="M35" s="45">
        <v>0.51700000000000002</v>
      </c>
      <c r="N35" s="42">
        <f t="shared" si="2"/>
        <v>2.7843230174081235</v>
      </c>
      <c r="O35" s="44">
        <f t="shared" si="3"/>
        <v>1.0792749193293483</v>
      </c>
      <c r="P35" s="42">
        <f t="shared" si="4"/>
        <v>0.20875723778130528</v>
      </c>
    </row>
    <row r="36" spans="1:16" x14ac:dyDescent="0.25">
      <c r="A36" s="51" t="s">
        <v>103</v>
      </c>
      <c r="B36" s="51" t="s">
        <v>209</v>
      </c>
      <c r="C36" s="7" t="s">
        <v>6</v>
      </c>
      <c r="D36" s="7" t="s">
        <v>7</v>
      </c>
      <c r="E36" s="45">
        <v>2.67</v>
      </c>
      <c r="F36" s="45">
        <v>3.04</v>
      </c>
      <c r="G36" s="42">
        <v>2.9</v>
      </c>
      <c r="H36" s="42">
        <f t="shared" si="5"/>
        <v>0.37000000000000011</v>
      </c>
      <c r="I36" s="42">
        <f t="shared" si="6"/>
        <v>0.30306700000000009</v>
      </c>
      <c r="J36" s="45">
        <v>3.48</v>
      </c>
      <c r="K36" s="45">
        <f t="shared" si="0"/>
        <v>3.11</v>
      </c>
      <c r="L36" s="42">
        <f t="shared" si="1"/>
        <v>2.5969329999999999</v>
      </c>
      <c r="M36" s="45">
        <v>0.51700000000000002</v>
      </c>
      <c r="N36" s="42">
        <f t="shared" si="2"/>
        <v>5.0230812379110246</v>
      </c>
      <c r="O36" s="44">
        <f t="shared" si="3"/>
        <v>1.0214188775759714</v>
      </c>
      <c r="P36" s="42">
        <f t="shared" si="4"/>
        <v>0.19756651403790546</v>
      </c>
    </row>
    <row r="37" spans="1:16" x14ac:dyDescent="0.25">
      <c r="A37" s="51" t="s">
        <v>104</v>
      </c>
      <c r="B37" s="51" t="s">
        <v>210</v>
      </c>
      <c r="C37" s="7" t="s">
        <v>6</v>
      </c>
      <c r="D37" s="7" t="s">
        <v>7</v>
      </c>
      <c r="E37" s="45">
        <v>4.24</v>
      </c>
      <c r="F37" s="45">
        <v>4.63</v>
      </c>
      <c r="G37" s="45">
        <v>4.41</v>
      </c>
      <c r="H37" s="42">
        <f t="shared" si="5"/>
        <v>0.38999999999999968</v>
      </c>
      <c r="I37" s="42">
        <f t="shared" si="6"/>
        <v>0.31944899999999976</v>
      </c>
      <c r="J37" s="45">
        <v>5.37</v>
      </c>
      <c r="K37" s="45">
        <f t="shared" si="0"/>
        <v>4.9800000000000004</v>
      </c>
      <c r="L37" s="42">
        <f t="shared" si="1"/>
        <v>4.0905510000000005</v>
      </c>
      <c r="M37" s="45">
        <v>0.51600000000000001</v>
      </c>
      <c r="N37" s="42">
        <f t="shared" si="2"/>
        <v>7.9274244186046516</v>
      </c>
      <c r="O37" s="44">
        <f t="shared" si="3"/>
        <v>1.1219898835144702</v>
      </c>
      <c r="P37" s="42">
        <f t="shared" si="4"/>
        <v>0.21743989990590507</v>
      </c>
    </row>
    <row r="38" spans="1:16" x14ac:dyDescent="0.25">
      <c r="A38" s="51" t="s">
        <v>105</v>
      </c>
      <c r="B38" s="51" t="s">
        <v>210</v>
      </c>
      <c r="C38" s="7" t="s">
        <v>6</v>
      </c>
      <c r="D38" s="7" t="s">
        <v>7</v>
      </c>
      <c r="E38" s="45">
        <v>1.35</v>
      </c>
      <c r="F38" s="45">
        <v>1.61</v>
      </c>
      <c r="G38" s="45">
        <v>1.54</v>
      </c>
      <c r="H38" s="42">
        <f t="shared" si="5"/>
        <v>0.26</v>
      </c>
      <c r="I38" s="42">
        <f t="shared" si="6"/>
        <v>0.21296599999999999</v>
      </c>
      <c r="J38" s="42">
        <v>1.8</v>
      </c>
      <c r="K38" s="45">
        <f t="shared" si="0"/>
        <v>1.54</v>
      </c>
      <c r="L38" s="42">
        <f t="shared" si="1"/>
        <v>1.327034</v>
      </c>
      <c r="M38" s="45">
        <v>0.51600000000000001</v>
      </c>
      <c r="N38" s="42">
        <f t="shared" si="2"/>
        <v>2.5717713178294574</v>
      </c>
      <c r="O38" s="44">
        <f t="shared" si="3"/>
        <v>0.82809073467597649</v>
      </c>
      <c r="P38" s="42">
        <f t="shared" si="4"/>
        <v>0.16048270051860011</v>
      </c>
    </row>
    <row r="39" spans="1:16" x14ac:dyDescent="0.25">
      <c r="A39" s="51" t="s">
        <v>108</v>
      </c>
      <c r="B39" s="51" t="s">
        <v>211</v>
      </c>
      <c r="C39" s="7" t="s">
        <v>6</v>
      </c>
      <c r="D39" s="7" t="s">
        <v>7</v>
      </c>
      <c r="E39" s="45">
        <v>3.8</v>
      </c>
      <c r="F39" s="45">
        <v>4.1900000000000004</v>
      </c>
      <c r="G39" s="45">
        <v>3.94</v>
      </c>
      <c r="H39" s="42">
        <f t="shared" si="5"/>
        <v>0.39000000000000057</v>
      </c>
      <c r="I39" s="42">
        <f t="shared" si="6"/>
        <v>0.31944900000000048</v>
      </c>
      <c r="J39" s="45">
        <v>4.54</v>
      </c>
      <c r="K39" s="45">
        <f t="shared" si="0"/>
        <v>4.1499999999999995</v>
      </c>
      <c r="L39" s="42">
        <f t="shared" si="1"/>
        <v>3.6205509999999994</v>
      </c>
      <c r="M39" s="45">
        <v>0.59199999999999997</v>
      </c>
      <c r="N39" s="42">
        <f t="shared" si="2"/>
        <v>6.1157956081081073</v>
      </c>
      <c r="O39" s="44">
        <f t="shared" si="3"/>
        <v>0.86570747933118486</v>
      </c>
      <c r="P39" s="42">
        <f t="shared" si="4"/>
        <v>0.1462343715086461</v>
      </c>
    </row>
    <row r="40" spans="1:16" x14ac:dyDescent="0.25">
      <c r="A40" s="51" t="s">
        <v>109</v>
      </c>
      <c r="B40" s="51" t="s">
        <v>211</v>
      </c>
      <c r="C40" s="7" t="s">
        <v>6</v>
      </c>
      <c r="D40" s="7" t="s">
        <v>7</v>
      </c>
      <c r="E40" s="45">
        <v>3.06</v>
      </c>
      <c r="F40" s="45">
        <v>3.32</v>
      </c>
      <c r="G40" s="45">
        <v>3.14</v>
      </c>
      <c r="H40" s="42">
        <f t="shared" si="5"/>
        <v>0.25999999999999979</v>
      </c>
      <c r="I40" s="42">
        <f t="shared" si="6"/>
        <v>0.21296599999999982</v>
      </c>
      <c r="J40" s="45">
        <v>3.71</v>
      </c>
      <c r="K40" s="45">
        <f t="shared" si="0"/>
        <v>3.45</v>
      </c>
      <c r="L40" s="42">
        <f t="shared" si="1"/>
        <v>2.9270340000000004</v>
      </c>
      <c r="M40" s="45">
        <v>0.59199999999999997</v>
      </c>
      <c r="N40" s="42">
        <f t="shared" si="2"/>
        <v>4.94431418918919</v>
      </c>
      <c r="O40" s="44">
        <f t="shared" si="3"/>
        <v>1.0577119090519613</v>
      </c>
      <c r="P40" s="42">
        <f t="shared" si="4"/>
        <v>0.17866755220472319</v>
      </c>
    </row>
    <row r="41" spans="1:16" x14ac:dyDescent="0.25">
      <c r="A41" s="51" t="s">
        <v>112</v>
      </c>
      <c r="B41" s="51" t="s">
        <v>212</v>
      </c>
      <c r="C41" s="7" t="s">
        <v>6</v>
      </c>
      <c r="D41" s="7" t="s">
        <v>7</v>
      </c>
      <c r="E41" s="45">
        <v>2.6</v>
      </c>
      <c r="F41" s="45">
        <v>2.88</v>
      </c>
      <c r="G41" s="45">
        <v>2.75</v>
      </c>
      <c r="H41" s="42">
        <f t="shared" si="5"/>
        <v>0.2799999999999998</v>
      </c>
      <c r="I41" s="42">
        <f t="shared" si="6"/>
        <v>0.22934799999999983</v>
      </c>
      <c r="J41" s="42">
        <v>3.3</v>
      </c>
      <c r="K41" s="45">
        <f t="shared" si="0"/>
        <v>3.02</v>
      </c>
      <c r="L41" s="42">
        <f t="shared" si="1"/>
        <v>2.5206520000000001</v>
      </c>
      <c r="M41" s="45">
        <v>0.55100000000000005</v>
      </c>
      <c r="N41" s="42">
        <f t="shared" si="2"/>
        <v>4.5746860254083481</v>
      </c>
      <c r="O41" s="44">
        <f t="shared" si="3"/>
        <v>1.0915459492226613</v>
      </c>
      <c r="P41" s="42">
        <f t="shared" si="4"/>
        <v>0.198102713107561</v>
      </c>
    </row>
    <row r="42" spans="1:16" x14ac:dyDescent="0.25">
      <c r="A42" s="51" t="s">
        <v>113</v>
      </c>
      <c r="B42" s="51" t="s">
        <v>212</v>
      </c>
      <c r="C42" s="7" t="s">
        <v>6</v>
      </c>
      <c r="D42" s="7" t="s">
        <v>7</v>
      </c>
      <c r="E42" s="45">
        <v>2.58</v>
      </c>
      <c r="F42" s="42">
        <v>3</v>
      </c>
      <c r="G42" s="45">
        <v>2.86</v>
      </c>
      <c r="H42" s="42">
        <f t="shared" si="5"/>
        <v>0.41999999999999993</v>
      </c>
      <c r="I42" s="42">
        <f t="shared" si="6"/>
        <v>0.34402199999999994</v>
      </c>
      <c r="J42" s="45">
        <v>3.41</v>
      </c>
      <c r="K42" s="45">
        <f t="shared" si="0"/>
        <v>2.99</v>
      </c>
      <c r="L42" s="42">
        <f t="shared" si="1"/>
        <v>2.515978</v>
      </c>
      <c r="M42" s="45">
        <v>0.55100000000000005</v>
      </c>
      <c r="N42" s="42">
        <f t="shared" si="2"/>
        <v>4.5662032667876584</v>
      </c>
      <c r="O42" s="44">
        <f t="shared" si="3"/>
        <v>1.0381097211501853</v>
      </c>
      <c r="P42" s="42">
        <f t="shared" si="4"/>
        <v>0.18840466808533307</v>
      </c>
    </row>
    <row r="43" spans="1:16" x14ac:dyDescent="0.25">
      <c r="A43" s="51" t="s">
        <v>116</v>
      </c>
      <c r="B43" s="51" t="s">
        <v>213</v>
      </c>
      <c r="C43" s="7" t="s">
        <v>6</v>
      </c>
      <c r="D43" s="7" t="s">
        <v>7</v>
      </c>
      <c r="E43" s="45">
        <v>4.3600000000000003</v>
      </c>
      <c r="F43" s="45">
        <v>4.6399999999999997</v>
      </c>
      <c r="G43" s="45">
        <v>4.37</v>
      </c>
      <c r="H43" s="42">
        <f t="shared" si="5"/>
        <v>0.27999999999999936</v>
      </c>
      <c r="I43" s="42">
        <f t="shared" si="6"/>
        <v>0.22934799999999947</v>
      </c>
      <c r="J43" s="45">
        <v>5.08</v>
      </c>
      <c r="K43" s="42">
        <f t="shared" si="0"/>
        <v>4.8000000000000007</v>
      </c>
      <c r="L43" s="42">
        <f t="shared" si="1"/>
        <v>4.1406520000000002</v>
      </c>
      <c r="M43" s="45">
        <v>0.61899999999999999</v>
      </c>
      <c r="N43" s="42">
        <f t="shared" si="2"/>
        <v>6.6892600969305338</v>
      </c>
      <c r="O43" s="44">
        <f t="shared" si="3"/>
        <v>0.9856815110277326</v>
      </c>
      <c r="P43" s="42">
        <f t="shared" si="4"/>
        <v>0.15923772391401173</v>
      </c>
    </row>
    <row r="44" spans="1:16" x14ac:dyDescent="0.25">
      <c r="A44" s="51" t="s">
        <v>117</v>
      </c>
      <c r="B44" s="51" t="s">
        <v>213</v>
      </c>
      <c r="C44" s="7" t="s">
        <v>6</v>
      </c>
      <c r="D44" s="7" t="s">
        <v>7</v>
      </c>
      <c r="E44" s="45">
        <v>3.45</v>
      </c>
      <c r="F44" s="45">
        <v>3.78</v>
      </c>
      <c r="G44" s="45">
        <v>3.57</v>
      </c>
      <c r="H44" s="42">
        <f t="shared" si="5"/>
        <v>0.32999999999999963</v>
      </c>
      <c r="I44" s="42">
        <f t="shared" si="6"/>
        <v>0.27030299999999968</v>
      </c>
      <c r="J44" s="45">
        <v>4.17</v>
      </c>
      <c r="K44" s="45">
        <f t="shared" si="0"/>
        <v>3.8400000000000003</v>
      </c>
      <c r="L44" s="42">
        <f t="shared" si="1"/>
        <v>3.2996970000000001</v>
      </c>
      <c r="M44" s="45">
        <v>0.61899999999999999</v>
      </c>
      <c r="N44" s="42">
        <f t="shared" si="2"/>
        <v>5.3306898222940227</v>
      </c>
      <c r="O44" s="44">
        <f t="shared" si="3"/>
        <v>1.0135705096558869</v>
      </c>
      <c r="P44" s="42">
        <f t="shared" si="4"/>
        <v>0.16374321642259887</v>
      </c>
    </row>
    <row r="45" spans="1:16" x14ac:dyDescent="0.25">
      <c r="A45" s="51" t="s">
        <v>119</v>
      </c>
      <c r="B45" s="51" t="s">
        <v>214</v>
      </c>
      <c r="C45" s="7" t="s">
        <v>6</v>
      </c>
      <c r="D45" s="7" t="s">
        <v>7</v>
      </c>
      <c r="E45" s="45">
        <v>3.84</v>
      </c>
      <c r="F45" s="45">
        <v>4.1500000000000004</v>
      </c>
      <c r="G45" s="45">
        <v>3.93</v>
      </c>
      <c r="H45" s="42">
        <f t="shared" si="5"/>
        <v>0.3100000000000005</v>
      </c>
      <c r="I45" s="42">
        <f>H45-(H45*0.1809)</f>
        <v>0.2539210000000004</v>
      </c>
      <c r="J45" s="45">
        <v>4.6500000000000004</v>
      </c>
      <c r="K45" s="45">
        <f t="shared" si="0"/>
        <v>4.34</v>
      </c>
      <c r="L45" s="42">
        <f t="shared" si="1"/>
        <v>3.6760789999999997</v>
      </c>
      <c r="M45" s="45">
        <v>0.498</v>
      </c>
      <c r="N45" s="42">
        <f t="shared" si="2"/>
        <v>7.3816847389558227</v>
      </c>
      <c r="O45" s="44">
        <f t="shared" si="3"/>
        <v>0.899416628423927</v>
      </c>
      <c r="P45" s="42">
        <f t="shared" si="4"/>
        <v>0.18060574867950344</v>
      </c>
    </row>
    <row r="46" spans="1:16" x14ac:dyDescent="0.25">
      <c r="A46" s="51" t="s">
        <v>120</v>
      </c>
      <c r="B46" s="51" t="s">
        <v>214</v>
      </c>
      <c r="C46" s="7" t="s">
        <v>6</v>
      </c>
      <c r="D46" s="7" t="s">
        <v>7</v>
      </c>
      <c r="E46" s="45">
        <v>3.82</v>
      </c>
      <c r="F46" s="42">
        <v>4.0999999999999996</v>
      </c>
      <c r="G46" s="45">
        <v>3.87</v>
      </c>
      <c r="H46" s="42">
        <f t="shared" si="5"/>
        <v>0.2799999999999998</v>
      </c>
      <c r="I46" s="42">
        <f>H46-(H46*0.1809)</f>
        <v>0.22934799999999983</v>
      </c>
      <c r="J46" s="45">
        <v>4.57</v>
      </c>
      <c r="K46" s="45">
        <f t="shared" si="0"/>
        <v>4.2900000000000009</v>
      </c>
      <c r="L46" s="42">
        <f t="shared" si="1"/>
        <v>3.6406520000000002</v>
      </c>
      <c r="M46" s="45">
        <v>0.498</v>
      </c>
      <c r="N46" s="42">
        <f t="shared" si="2"/>
        <v>7.3105461847389561</v>
      </c>
      <c r="O46" s="44">
        <f t="shared" si="3"/>
        <v>0.88823459094689716</v>
      </c>
      <c r="P46" s="42">
        <f t="shared" si="4"/>
        <v>0.17836035962789101</v>
      </c>
    </row>
    <row r="47" spans="1:16" x14ac:dyDescent="0.25">
      <c r="A47" s="51" t="s">
        <v>123</v>
      </c>
      <c r="B47" s="51" t="s">
        <v>215</v>
      </c>
      <c r="C47" s="7" t="s">
        <v>6</v>
      </c>
      <c r="D47" s="7" t="s">
        <v>7</v>
      </c>
      <c r="E47" s="45">
        <v>2.3199999999999998</v>
      </c>
      <c r="F47" s="45">
        <v>2.61</v>
      </c>
      <c r="G47" s="45">
        <v>2.5</v>
      </c>
      <c r="H47" s="42">
        <f t="shared" si="5"/>
        <v>0.29000000000000004</v>
      </c>
      <c r="I47" s="42">
        <f t="shared" si="6"/>
        <v>0.23753900000000003</v>
      </c>
      <c r="J47" s="45">
        <v>2.94</v>
      </c>
      <c r="K47" s="45">
        <f t="shared" si="0"/>
        <v>2.65</v>
      </c>
      <c r="L47" s="42">
        <f t="shared" si="1"/>
        <v>2.2624610000000001</v>
      </c>
      <c r="M47" s="43">
        <v>0.52</v>
      </c>
      <c r="N47" s="42">
        <f t="shared" si="2"/>
        <v>4.3508865384615385</v>
      </c>
      <c r="O47" s="44">
        <f t="shared" si="3"/>
        <v>0.89071272388783673</v>
      </c>
      <c r="P47" s="42">
        <f t="shared" si="4"/>
        <v>0.17129090843996861</v>
      </c>
    </row>
    <row r="48" spans="1:16" x14ac:dyDescent="0.25">
      <c r="A48" s="52" t="s">
        <v>124</v>
      </c>
      <c r="B48" s="52" t="s">
        <v>215</v>
      </c>
      <c r="C48" s="10" t="s">
        <v>6</v>
      </c>
      <c r="D48" s="10" t="s">
        <v>7</v>
      </c>
      <c r="E48" s="46">
        <v>2.54</v>
      </c>
      <c r="F48" s="46">
        <v>2.85</v>
      </c>
      <c r="G48" s="46">
        <v>2.71</v>
      </c>
      <c r="H48" s="47">
        <f t="shared" si="5"/>
        <v>0.31000000000000005</v>
      </c>
      <c r="I48" s="47">
        <f t="shared" si="6"/>
        <v>0.25392100000000006</v>
      </c>
      <c r="J48" s="46">
        <v>3.29</v>
      </c>
      <c r="K48" s="46">
        <f t="shared" si="0"/>
        <v>2.98</v>
      </c>
      <c r="L48" s="47">
        <f t="shared" si="1"/>
        <v>2.4560789999999999</v>
      </c>
      <c r="M48" s="53">
        <v>0.52</v>
      </c>
      <c r="N48" s="47">
        <f t="shared" si="2"/>
        <v>4.7232288461538454</v>
      </c>
      <c r="O48" s="48">
        <f t="shared" si="3"/>
        <v>1.109243310170398</v>
      </c>
      <c r="P48" s="47">
        <f t="shared" si="4"/>
        <v>0.21331602118661497</v>
      </c>
    </row>
    <row r="49" spans="1:16" x14ac:dyDescent="0.25">
      <c r="A49" s="49" t="s">
        <v>128</v>
      </c>
      <c r="B49" s="49" t="s">
        <v>216</v>
      </c>
      <c r="C49" s="4" t="s">
        <v>4</v>
      </c>
      <c r="D49" s="5" t="s">
        <v>8</v>
      </c>
      <c r="E49" s="39">
        <v>4.79</v>
      </c>
      <c r="F49" s="39">
        <v>5.87</v>
      </c>
      <c r="G49" s="39">
        <v>5.53</v>
      </c>
      <c r="H49" s="40">
        <f>F49-E49</f>
        <v>1.08</v>
      </c>
      <c r="I49" s="40">
        <f t="shared" si="6"/>
        <v>0.88462800000000008</v>
      </c>
      <c r="J49" s="39">
        <v>6.74</v>
      </c>
      <c r="K49" s="39">
        <f t="shared" si="0"/>
        <v>5.66</v>
      </c>
      <c r="L49" s="40">
        <f t="shared" si="1"/>
        <v>4.6453720000000001</v>
      </c>
      <c r="M49" s="39">
        <v>0.33700000000000002</v>
      </c>
      <c r="N49" s="40">
        <f t="shared" si="2"/>
        <v>13.784486646884272</v>
      </c>
      <c r="O49" s="41">
        <f t="shared" si="3"/>
        <v>0.73606513321215195</v>
      </c>
      <c r="P49" s="40">
        <f t="shared" si="4"/>
        <v>0.21841695347541598</v>
      </c>
    </row>
    <row r="50" spans="1:16" x14ac:dyDescent="0.25">
      <c r="A50" s="49" t="s">
        <v>129</v>
      </c>
      <c r="B50" s="49" t="s">
        <v>216</v>
      </c>
      <c r="C50" s="4" t="s">
        <v>4</v>
      </c>
      <c r="D50" s="5" t="s">
        <v>8</v>
      </c>
      <c r="E50" s="39">
        <v>4.78</v>
      </c>
      <c r="F50" s="39">
        <v>5.75</v>
      </c>
      <c r="G50" s="39">
        <v>5.4</v>
      </c>
      <c r="H50" s="40">
        <f>F50-E50</f>
        <v>0.96999999999999975</v>
      </c>
      <c r="I50" s="40">
        <f t="shared" si="6"/>
        <v>0.79452699999999976</v>
      </c>
      <c r="J50" s="39">
        <v>6.58</v>
      </c>
      <c r="K50" s="39">
        <f t="shared" si="0"/>
        <v>5.61</v>
      </c>
      <c r="L50" s="40">
        <f t="shared" si="1"/>
        <v>4.6054730000000008</v>
      </c>
      <c r="M50" s="39">
        <v>0.33700000000000002</v>
      </c>
      <c r="N50" s="40">
        <f t="shared" si="2"/>
        <v>13.666091988130566</v>
      </c>
      <c r="O50" s="41">
        <f t="shared" si="3"/>
        <v>0.7350506647199968</v>
      </c>
      <c r="P50" s="40">
        <f t="shared" si="4"/>
        <v>0.21811592424925721</v>
      </c>
    </row>
    <row r="51" spans="1:16" x14ac:dyDescent="0.25">
      <c r="A51" s="49" t="s">
        <v>133</v>
      </c>
      <c r="B51" s="49" t="s">
        <v>217</v>
      </c>
      <c r="C51" s="4" t="s">
        <v>4</v>
      </c>
      <c r="D51" s="5" t="s">
        <v>8</v>
      </c>
      <c r="E51" s="39">
        <v>7.65</v>
      </c>
      <c r="F51" s="39">
        <v>8.4499999999999993</v>
      </c>
      <c r="G51" s="40">
        <v>8</v>
      </c>
      <c r="H51" s="40">
        <f t="shared" si="5"/>
        <v>0.79999999999999893</v>
      </c>
      <c r="I51" s="40">
        <f t="shared" si="6"/>
        <v>0.65527999999999909</v>
      </c>
      <c r="J51" s="39">
        <v>9.75</v>
      </c>
      <c r="K51" s="39">
        <f t="shared" si="0"/>
        <v>8.9500000000000011</v>
      </c>
      <c r="L51" s="40">
        <f t="shared" si="1"/>
        <v>7.3447200000000006</v>
      </c>
      <c r="M51" s="39">
        <v>0.32100000000000001</v>
      </c>
      <c r="N51" s="40">
        <f t="shared" si="2"/>
        <v>22.880747663551404</v>
      </c>
      <c r="O51" s="41">
        <f t="shared" si="3"/>
        <v>0.70158546547724088</v>
      </c>
      <c r="P51" s="40">
        <f t="shared" si="4"/>
        <v>0.21856245030443644</v>
      </c>
    </row>
    <row r="52" spans="1:16" x14ac:dyDescent="0.25">
      <c r="A52" s="49" t="s">
        <v>134</v>
      </c>
      <c r="B52" s="49" t="s">
        <v>217</v>
      </c>
      <c r="C52" s="4" t="s">
        <v>4</v>
      </c>
      <c r="D52" s="5" t="s">
        <v>8</v>
      </c>
      <c r="E52" s="39">
        <v>3.85</v>
      </c>
      <c r="F52" s="39">
        <v>4.37</v>
      </c>
      <c r="G52" s="39">
        <v>4.1399999999999997</v>
      </c>
      <c r="H52" s="40">
        <f t="shared" si="5"/>
        <v>0.52</v>
      </c>
      <c r="I52" s="40">
        <f t="shared" si="6"/>
        <v>0.42593199999999998</v>
      </c>
      <c r="J52" s="39">
        <v>5.15</v>
      </c>
      <c r="K52" s="39">
        <f t="shared" si="0"/>
        <v>4.6300000000000008</v>
      </c>
      <c r="L52" s="40">
        <f t="shared" si="1"/>
        <v>3.7140679999999997</v>
      </c>
      <c r="M52" s="39">
        <v>0.32100000000000001</v>
      </c>
      <c r="N52" s="40">
        <f t="shared" si="2"/>
        <v>11.570305295950154</v>
      </c>
      <c r="O52" s="41">
        <f t="shared" si="3"/>
        <v>0.79162301821076075</v>
      </c>
      <c r="P52" s="40">
        <f t="shared" si="4"/>
        <v>0.24661153215288498</v>
      </c>
    </row>
    <row r="53" spans="1:16" x14ac:dyDescent="0.25">
      <c r="A53" s="49" t="s">
        <v>137</v>
      </c>
      <c r="B53" s="49" t="s">
        <v>218</v>
      </c>
      <c r="C53" s="4" t="s">
        <v>4</v>
      </c>
      <c r="D53" s="5" t="s">
        <v>8</v>
      </c>
      <c r="E53" s="39">
        <v>4.49</v>
      </c>
      <c r="F53" s="39">
        <v>5.08</v>
      </c>
      <c r="G53" s="39">
        <v>4.84</v>
      </c>
      <c r="H53" s="40">
        <f t="shared" si="5"/>
        <v>0.58999999999999986</v>
      </c>
      <c r="I53" s="40">
        <f t="shared" si="6"/>
        <v>0.48326899999999989</v>
      </c>
      <c r="J53" s="39">
        <v>6.04</v>
      </c>
      <c r="K53" s="39">
        <f t="shared" si="0"/>
        <v>5.45</v>
      </c>
      <c r="L53" s="40">
        <f t="shared" si="1"/>
        <v>4.3567309999999999</v>
      </c>
      <c r="M53" s="39">
        <v>0.28699999999999998</v>
      </c>
      <c r="N53" s="40">
        <f t="shared" si="2"/>
        <v>15.180247386759582</v>
      </c>
      <c r="O53" s="41">
        <f t="shared" si="3"/>
        <v>0.72019182042682939</v>
      </c>
      <c r="P53" s="40">
        <f t="shared" si="4"/>
        <v>0.25093791652502767</v>
      </c>
    </row>
    <row r="54" spans="1:16" x14ac:dyDescent="0.25">
      <c r="A54" s="49" t="s">
        <v>138</v>
      </c>
      <c r="B54" s="49" t="s">
        <v>218</v>
      </c>
      <c r="C54" s="4" t="s">
        <v>4</v>
      </c>
      <c r="D54" s="5" t="s">
        <v>8</v>
      </c>
      <c r="E54" s="39">
        <v>4.84</v>
      </c>
      <c r="F54" s="39">
        <v>5.35</v>
      </c>
      <c r="G54" s="39">
        <v>5.07</v>
      </c>
      <c r="H54" s="40">
        <f t="shared" si="5"/>
        <v>0.50999999999999979</v>
      </c>
      <c r="I54" s="40">
        <f t="shared" si="6"/>
        <v>0.41774099999999981</v>
      </c>
      <c r="J54" s="39">
        <v>6.38</v>
      </c>
      <c r="K54" s="39">
        <f t="shared" si="0"/>
        <v>5.87</v>
      </c>
      <c r="L54" s="40">
        <f t="shared" si="1"/>
        <v>4.6522590000000008</v>
      </c>
      <c r="M54" s="39">
        <v>0.28699999999999998</v>
      </c>
      <c r="N54" s="40">
        <f t="shared" si="2"/>
        <v>16.20996167247387</v>
      </c>
      <c r="O54" s="41">
        <f t="shared" si="3"/>
        <v>0.75123003040028458</v>
      </c>
      <c r="P54" s="40">
        <f t="shared" si="4"/>
        <v>0.26175262383285175</v>
      </c>
    </row>
    <row r="55" spans="1:16" x14ac:dyDescent="0.25">
      <c r="A55" s="49" t="s">
        <v>141</v>
      </c>
      <c r="B55" s="49" t="s">
        <v>219</v>
      </c>
      <c r="C55" s="4" t="s">
        <v>4</v>
      </c>
      <c r="D55" s="5" t="s">
        <v>8</v>
      </c>
      <c r="E55" s="39">
        <v>3.73</v>
      </c>
      <c r="F55" s="39">
        <v>4.25</v>
      </c>
      <c r="G55" s="39">
        <v>4.04</v>
      </c>
      <c r="H55" s="40">
        <f t="shared" si="5"/>
        <v>0.52</v>
      </c>
      <c r="I55" s="40">
        <f t="shared" si="6"/>
        <v>0.42593199999999998</v>
      </c>
      <c r="J55" s="39">
        <v>4.99</v>
      </c>
      <c r="K55" s="39">
        <f t="shared" si="0"/>
        <v>4.4700000000000006</v>
      </c>
      <c r="L55" s="40">
        <f t="shared" si="1"/>
        <v>3.6140680000000001</v>
      </c>
      <c r="M55" s="39">
        <v>0.35699999999999998</v>
      </c>
      <c r="N55" s="40">
        <f t="shared" si="2"/>
        <v>10.123439775910365</v>
      </c>
      <c r="O55" s="41">
        <f t="shared" si="3"/>
        <v>0.84549522587842885</v>
      </c>
      <c r="P55" s="40">
        <f t="shared" si="4"/>
        <v>0.23683339660460195</v>
      </c>
    </row>
    <row r="56" spans="1:16" x14ac:dyDescent="0.25">
      <c r="A56" s="49" t="s">
        <v>142</v>
      </c>
      <c r="B56" s="49" t="s">
        <v>219</v>
      </c>
      <c r="C56" s="4" t="s">
        <v>4</v>
      </c>
      <c r="D56" s="5" t="s">
        <v>8</v>
      </c>
      <c r="E56" s="39">
        <v>3.74</v>
      </c>
      <c r="F56" s="39">
        <v>4.07</v>
      </c>
      <c r="G56" s="39">
        <v>3.86</v>
      </c>
      <c r="H56" s="40">
        <f t="shared" si="5"/>
        <v>0.33000000000000007</v>
      </c>
      <c r="I56" s="40">
        <f t="shared" si="6"/>
        <v>0.27030300000000007</v>
      </c>
      <c r="J56" s="39">
        <v>4.82</v>
      </c>
      <c r="K56" s="39">
        <f t="shared" si="0"/>
        <v>4.49</v>
      </c>
      <c r="L56" s="40">
        <f t="shared" si="1"/>
        <v>3.5896969999999997</v>
      </c>
      <c r="M56" s="39">
        <v>0.35699999999999998</v>
      </c>
      <c r="N56" s="40">
        <f t="shared" si="2"/>
        <v>10.055173669467786</v>
      </c>
      <c r="O56" s="41">
        <f t="shared" si="3"/>
        <v>0.89536295403205401</v>
      </c>
      <c r="P56" s="40">
        <f t="shared" si="4"/>
        <v>0.25080194790813837</v>
      </c>
    </row>
    <row r="57" spans="1:16" x14ac:dyDescent="0.25">
      <c r="A57" s="49" t="s">
        <v>145</v>
      </c>
      <c r="B57" s="49" t="s">
        <v>220</v>
      </c>
      <c r="C57" s="4" t="s">
        <v>4</v>
      </c>
      <c r="D57" s="5" t="s">
        <v>8</v>
      </c>
      <c r="E57" s="39">
        <v>2.87</v>
      </c>
      <c r="F57" s="39">
        <v>3.18</v>
      </c>
      <c r="G57" s="40">
        <v>3</v>
      </c>
      <c r="H57" s="40">
        <f t="shared" si="5"/>
        <v>0.31000000000000005</v>
      </c>
      <c r="I57" s="40">
        <f t="shared" si="6"/>
        <v>0.25392100000000006</v>
      </c>
      <c r="J57" s="39">
        <v>3.73</v>
      </c>
      <c r="K57" s="39">
        <f t="shared" si="0"/>
        <v>3.42</v>
      </c>
      <c r="L57" s="40">
        <f t="shared" si="1"/>
        <v>2.7460789999999999</v>
      </c>
      <c r="M57" s="39">
        <v>0.34100000000000003</v>
      </c>
      <c r="N57" s="40">
        <f t="shared" si="2"/>
        <v>8.0530175953079173</v>
      </c>
      <c r="O57" s="41">
        <f t="shared" si="3"/>
        <v>0.83685524342162043</v>
      </c>
      <c r="P57" s="40">
        <f t="shared" si="4"/>
        <v>0.24541209484504997</v>
      </c>
    </row>
    <row r="58" spans="1:16" x14ac:dyDescent="0.25">
      <c r="A58" s="49" t="s">
        <v>146</v>
      </c>
      <c r="B58" s="49" t="s">
        <v>220</v>
      </c>
      <c r="C58" s="4" t="s">
        <v>4</v>
      </c>
      <c r="D58" s="5" t="s">
        <v>8</v>
      </c>
      <c r="E58" s="39">
        <v>3.78</v>
      </c>
      <c r="F58" s="39">
        <v>4.21</v>
      </c>
      <c r="G58" s="39">
        <v>3.96</v>
      </c>
      <c r="H58" s="40">
        <f t="shared" si="5"/>
        <v>0.43000000000000016</v>
      </c>
      <c r="I58" s="40">
        <f t="shared" si="6"/>
        <v>0.35221300000000011</v>
      </c>
      <c r="J58" s="40">
        <v>4.9000000000000004</v>
      </c>
      <c r="K58" s="39">
        <f t="shared" si="0"/>
        <v>4.4700000000000006</v>
      </c>
      <c r="L58" s="40">
        <f t="shared" si="1"/>
        <v>3.6077870000000001</v>
      </c>
      <c r="M58" s="39">
        <v>0.34100000000000003</v>
      </c>
      <c r="N58" s="40">
        <f t="shared" si="2"/>
        <v>10.580020527859237</v>
      </c>
      <c r="O58" s="41">
        <f t="shared" si="3"/>
        <v>0.81494454356645829</v>
      </c>
      <c r="P58" s="40">
        <f t="shared" si="4"/>
        <v>0.23898666966758308</v>
      </c>
    </row>
    <row r="59" spans="1:16" x14ac:dyDescent="0.25">
      <c r="A59" s="49" t="s">
        <v>150</v>
      </c>
      <c r="B59" s="49" t="s">
        <v>221</v>
      </c>
      <c r="C59" s="4" t="s">
        <v>4</v>
      </c>
      <c r="D59" s="5" t="s">
        <v>8</v>
      </c>
      <c r="E59" s="39">
        <v>4.49</v>
      </c>
      <c r="F59" s="39">
        <v>5.07</v>
      </c>
      <c r="G59" s="39">
        <v>4.7699999999999996</v>
      </c>
      <c r="H59" s="40">
        <f t="shared" si="5"/>
        <v>0.58000000000000007</v>
      </c>
      <c r="I59" s="40">
        <f t="shared" si="6"/>
        <v>0.47507800000000006</v>
      </c>
      <c r="J59" s="39">
        <v>6.11</v>
      </c>
      <c r="K59" s="39">
        <f t="shared" si="0"/>
        <v>5.53</v>
      </c>
      <c r="L59" s="40">
        <f t="shared" si="1"/>
        <v>4.2949219999999997</v>
      </c>
      <c r="M59" s="39">
        <v>0.27900000000000003</v>
      </c>
      <c r="N59" s="40">
        <f t="shared" si="2"/>
        <v>15.393985663082434</v>
      </c>
      <c r="O59" s="41">
        <f t="shared" si="3"/>
        <v>0.80231203733152834</v>
      </c>
      <c r="P59" s="40">
        <f t="shared" si="4"/>
        <v>0.2875670384700818</v>
      </c>
    </row>
    <row r="60" spans="1:16" x14ac:dyDescent="0.25">
      <c r="A60" s="49" t="s">
        <v>151</v>
      </c>
      <c r="B60" s="49" t="s">
        <v>221</v>
      </c>
      <c r="C60" s="4" t="s">
        <v>4</v>
      </c>
      <c r="D60" s="5" t="s">
        <v>8</v>
      </c>
      <c r="E60" s="39">
        <v>4.66</v>
      </c>
      <c r="F60" s="39">
        <v>5.37</v>
      </c>
      <c r="G60" s="39">
        <v>5.08</v>
      </c>
      <c r="H60" s="40">
        <f t="shared" si="5"/>
        <v>0.71</v>
      </c>
      <c r="I60" s="40">
        <f t="shared" si="6"/>
        <v>0.58156099999999999</v>
      </c>
      <c r="J60" s="39">
        <v>6.24</v>
      </c>
      <c r="K60" s="39">
        <f t="shared" si="0"/>
        <v>5.53</v>
      </c>
      <c r="L60" s="40">
        <f t="shared" si="1"/>
        <v>4.4984390000000003</v>
      </c>
      <c r="M60" s="39">
        <v>0.27900000000000003</v>
      </c>
      <c r="N60" s="40">
        <f t="shared" si="2"/>
        <v>16.123437275985662</v>
      </c>
      <c r="O60" s="41">
        <f t="shared" si="3"/>
        <v>0.6397897559575666</v>
      </c>
      <c r="P60" s="40">
        <f t="shared" si="4"/>
        <v>0.22931532471597368</v>
      </c>
    </row>
    <row r="61" spans="1:16" x14ac:dyDescent="0.25">
      <c r="A61" s="49" t="s">
        <v>154</v>
      </c>
      <c r="B61" s="49" t="s">
        <v>222</v>
      </c>
      <c r="C61" s="4" t="s">
        <v>4</v>
      </c>
      <c r="D61" s="5" t="s">
        <v>8</v>
      </c>
      <c r="E61" s="39">
        <v>5.2</v>
      </c>
      <c r="F61" s="39">
        <v>5.75</v>
      </c>
      <c r="G61" s="39">
        <v>5.44</v>
      </c>
      <c r="H61" s="40">
        <f t="shared" si="5"/>
        <v>0.54999999999999982</v>
      </c>
      <c r="I61" s="40">
        <f t="shared" si="6"/>
        <v>0.45050499999999982</v>
      </c>
      <c r="J61" s="39">
        <v>6.5</v>
      </c>
      <c r="K61" s="39">
        <f t="shared" si="0"/>
        <v>5.95</v>
      </c>
      <c r="L61" s="40">
        <f t="shared" si="1"/>
        <v>4.9894950000000007</v>
      </c>
      <c r="M61" s="39">
        <v>0.41899999999999998</v>
      </c>
      <c r="N61" s="40">
        <f t="shared" si="2"/>
        <v>11.908102625298332</v>
      </c>
      <c r="O61" s="41">
        <f t="shared" si="3"/>
        <v>0.80659785208723467</v>
      </c>
      <c r="P61" s="40">
        <f t="shared" si="4"/>
        <v>0.19250545395876725</v>
      </c>
    </row>
    <row r="62" spans="1:16" x14ac:dyDescent="0.25">
      <c r="A62" s="49" t="s">
        <v>155</v>
      </c>
      <c r="B62" s="49" t="s">
        <v>222</v>
      </c>
      <c r="C62" s="4" t="s">
        <v>4</v>
      </c>
      <c r="D62" s="5" t="s">
        <v>8</v>
      </c>
      <c r="E62" s="39">
        <v>5.8949999999999996</v>
      </c>
      <c r="F62" s="39">
        <v>6.57</v>
      </c>
      <c r="G62" s="39">
        <v>6.21</v>
      </c>
      <c r="H62" s="40">
        <f t="shared" si="5"/>
        <v>0.67500000000000071</v>
      </c>
      <c r="I62" s="40">
        <f t="shared" si="6"/>
        <v>0.55289250000000056</v>
      </c>
      <c r="J62" s="39">
        <v>7.46</v>
      </c>
      <c r="K62" s="39">
        <f t="shared" si="0"/>
        <v>6.7849999999999993</v>
      </c>
      <c r="L62" s="40">
        <f t="shared" si="1"/>
        <v>5.6571074999999995</v>
      </c>
      <c r="M62" s="39">
        <v>0.41899999999999998</v>
      </c>
      <c r="N62" s="40">
        <f t="shared" si="2"/>
        <v>13.501449880668257</v>
      </c>
      <c r="O62" s="41">
        <f t="shared" si="3"/>
        <v>0.83538620664358931</v>
      </c>
      <c r="P62" s="40">
        <f t="shared" si="4"/>
        <v>0.1993761829698304</v>
      </c>
    </row>
    <row r="63" spans="1:16" x14ac:dyDescent="0.25">
      <c r="A63" s="49" t="s">
        <v>158</v>
      </c>
      <c r="B63" s="49" t="s">
        <v>223</v>
      </c>
      <c r="C63" s="4" t="s">
        <v>4</v>
      </c>
      <c r="D63" s="5" t="s">
        <v>8</v>
      </c>
      <c r="E63" s="39">
        <v>3.25</v>
      </c>
      <c r="F63" s="39">
        <v>3.58</v>
      </c>
      <c r="G63" s="39">
        <v>3.39</v>
      </c>
      <c r="H63" s="40">
        <f t="shared" si="5"/>
        <v>0.33000000000000007</v>
      </c>
      <c r="I63" s="40">
        <f t="shared" si="6"/>
        <v>0.27030300000000007</v>
      </c>
      <c r="J63" s="39">
        <v>4.34</v>
      </c>
      <c r="K63" s="39">
        <f t="shared" si="0"/>
        <v>4.01</v>
      </c>
      <c r="L63" s="40">
        <f t="shared" si="1"/>
        <v>3.1196969999999999</v>
      </c>
      <c r="M63" s="39">
        <v>0.308</v>
      </c>
      <c r="N63" s="40">
        <f t="shared" si="2"/>
        <v>10.128886363636363</v>
      </c>
      <c r="O63" s="41">
        <f t="shared" si="3"/>
        <v>0.87897422089388788</v>
      </c>
      <c r="P63" s="40">
        <f t="shared" si="4"/>
        <v>0.28538124054996361</v>
      </c>
    </row>
    <row r="64" spans="1:16" x14ac:dyDescent="0.25">
      <c r="A64" s="49" t="s">
        <v>159</v>
      </c>
      <c r="B64" s="49" t="s">
        <v>223</v>
      </c>
      <c r="C64" s="4" t="s">
        <v>4</v>
      </c>
      <c r="D64" s="5" t="s">
        <v>8</v>
      </c>
      <c r="E64" s="39">
        <v>5.44</v>
      </c>
      <c r="F64" s="39">
        <v>5.95</v>
      </c>
      <c r="G64" s="39">
        <v>5.62</v>
      </c>
      <c r="H64" s="40">
        <f t="shared" si="5"/>
        <v>0.50999999999999979</v>
      </c>
      <c r="I64" s="40">
        <f t="shared" si="6"/>
        <v>0.41774099999999981</v>
      </c>
      <c r="J64" s="39">
        <v>6.84</v>
      </c>
      <c r="K64" s="39">
        <f t="shared" si="0"/>
        <v>6.33</v>
      </c>
      <c r="L64" s="40">
        <f t="shared" si="1"/>
        <v>5.2022590000000006</v>
      </c>
      <c r="M64" s="39">
        <v>0.308</v>
      </c>
      <c r="N64" s="40">
        <f t="shared" si="2"/>
        <v>16.890451298701301</v>
      </c>
      <c r="O64" s="41">
        <f t="shared" si="3"/>
        <v>0.66767961379854368</v>
      </c>
      <c r="P64" s="40">
        <f t="shared" si="4"/>
        <v>0.21677909538913753</v>
      </c>
    </row>
    <row r="65" spans="1:16" x14ac:dyDescent="0.25">
      <c r="A65" s="51" t="s">
        <v>163</v>
      </c>
      <c r="B65" s="51" t="s">
        <v>224</v>
      </c>
      <c r="C65" s="7" t="s">
        <v>6</v>
      </c>
      <c r="D65" s="8" t="s">
        <v>8</v>
      </c>
      <c r="E65" s="45">
        <v>2.42</v>
      </c>
      <c r="F65" s="45">
        <v>2.65</v>
      </c>
      <c r="G65" s="45">
        <v>2.52</v>
      </c>
      <c r="H65" s="42">
        <f t="shared" si="5"/>
        <v>0.22999999999999998</v>
      </c>
      <c r="I65" s="42">
        <f t="shared" si="6"/>
        <v>0.18839299999999998</v>
      </c>
      <c r="J65" s="45">
        <v>2.98</v>
      </c>
      <c r="K65" s="45">
        <f t="shared" si="0"/>
        <v>2.75</v>
      </c>
      <c r="L65" s="42">
        <f t="shared" si="1"/>
        <v>2.331607</v>
      </c>
      <c r="M65" s="45">
        <v>0.64100000000000001</v>
      </c>
      <c r="N65" s="42">
        <f t="shared" si="2"/>
        <v>3.6374524180967236</v>
      </c>
      <c r="O65" s="44">
        <f t="shared" si="3"/>
        <v>1.1502363520095797</v>
      </c>
      <c r="P65" s="42">
        <f t="shared" si="4"/>
        <v>0.17944404867544145</v>
      </c>
    </row>
    <row r="66" spans="1:16" x14ac:dyDescent="0.25">
      <c r="A66" s="51" t="s">
        <v>164</v>
      </c>
      <c r="B66" s="51" t="s">
        <v>224</v>
      </c>
      <c r="C66" s="7" t="s">
        <v>6</v>
      </c>
      <c r="D66" s="8" t="s">
        <v>8</v>
      </c>
      <c r="E66" s="45">
        <v>3.02</v>
      </c>
      <c r="F66" s="45">
        <v>3.21</v>
      </c>
      <c r="G66" s="45">
        <v>3.06</v>
      </c>
      <c r="H66" s="42">
        <f t="shared" si="5"/>
        <v>0.18999999999999995</v>
      </c>
      <c r="I66" s="42">
        <f t="shared" si="6"/>
        <v>0.15562899999999996</v>
      </c>
      <c r="J66" s="45">
        <v>3.64</v>
      </c>
      <c r="K66" s="45">
        <f t="shared" ref="K66:K79" si="7">J66-H66</f>
        <v>3.45</v>
      </c>
      <c r="L66" s="42">
        <f t="shared" ref="L66:L129" si="8">G66-I66</f>
        <v>2.9043710000000003</v>
      </c>
      <c r="M66" s="45">
        <v>0.64100000000000001</v>
      </c>
      <c r="N66" s="42">
        <f t="shared" ref="N66:N97" si="9">L66/M66</f>
        <v>4.5310000000000006</v>
      </c>
      <c r="O66" s="44">
        <f t="shared" ref="O66:O79" si="10">((K66-L66)/N66)*10</f>
        <v>1.2042131979695427</v>
      </c>
      <c r="P66" s="42">
        <f t="shared" ref="P66:P97" si="11">(K66-L66)/L66</f>
        <v>0.18786477347418765</v>
      </c>
    </row>
    <row r="67" spans="1:16" x14ac:dyDescent="0.25">
      <c r="A67" s="7" t="s">
        <v>167</v>
      </c>
      <c r="B67" s="7">
        <v>42</v>
      </c>
      <c r="C67" s="7" t="s">
        <v>6</v>
      </c>
      <c r="D67" s="8" t="s">
        <v>8</v>
      </c>
      <c r="E67" s="45">
        <v>6.32</v>
      </c>
      <c r="F67" s="45">
        <v>6.54</v>
      </c>
      <c r="G67" s="45">
        <v>6.15</v>
      </c>
      <c r="H67" s="42">
        <f t="shared" si="5"/>
        <v>0.21999999999999975</v>
      </c>
      <c r="I67" s="42">
        <f t="shared" si="6"/>
        <v>0.18020199999999981</v>
      </c>
      <c r="J67" s="45">
        <v>7.11</v>
      </c>
      <c r="K67" s="45">
        <f t="shared" si="7"/>
        <v>6.8900000000000006</v>
      </c>
      <c r="L67" s="42">
        <f t="shared" si="8"/>
        <v>5.9697980000000008</v>
      </c>
      <c r="M67" s="45">
        <v>0.60499999999999998</v>
      </c>
      <c r="N67" s="42">
        <f t="shared" si="9"/>
        <v>9.8674347107438027</v>
      </c>
      <c r="O67" s="44">
        <f t="shared" si="10"/>
        <v>0.93256456918642772</v>
      </c>
      <c r="P67" s="42">
        <f t="shared" si="11"/>
        <v>0.15414290399775665</v>
      </c>
    </row>
    <row r="68" spans="1:16" x14ac:dyDescent="0.25">
      <c r="A68" s="7" t="s">
        <v>168</v>
      </c>
      <c r="B68" s="7">
        <v>42</v>
      </c>
      <c r="C68" s="7" t="s">
        <v>6</v>
      </c>
      <c r="D68" s="8" t="s">
        <v>8</v>
      </c>
      <c r="E68" s="45">
        <v>4.37</v>
      </c>
      <c r="F68" s="45">
        <v>4.54</v>
      </c>
      <c r="G68" s="45">
        <v>4.3099999999999996</v>
      </c>
      <c r="H68" s="42">
        <f t="shared" si="5"/>
        <v>0.16999999999999993</v>
      </c>
      <c r="I68" s="42">
        <f t="shared" si="6"/>
        <v>0.13924699999999995</v>
      </c>
      <c r="J68" s="45">
        <v>4.97</v>
      </c>
      <c r="K68" s="45">
        <f t="shared" si="7"/>
        <v>4.8</v>
      </c>
      <c r="L68" s="42">
        <f t="shared" si="8"/>
        <v>4.1707529999999995</v>
      </c>
      <c r="M68" s="45">
        <v>0.60499999999999998</v>
      </c>
      <c r="N68" s="42">
        <f t="shared" si="9"/>
        <v>6.8938066115702474</v>
      </c>
      <c r="O68" s="44">
        <f t="shared" si="10"/>
        <v>0.91277147076319376</v>
      </c>
      <c r="P68" s="42">
        <f t="shared" si="11"/>
        <v>0.15087131748151963</v>
      </c>
    </row>
    <row r="69" spans="1:16" x14ac:dyDescent="0.25">
      <c r="A69" s="7" t="s">
        <v>171</v>
      </c>
      <c r="B69" s="7">
        <v>43</v>
      </c>
      <c r="C69" s="7" t="s">
        <v>6</v>
      </c>
      <c r="D69" s="8" t="s">
        <v>8</v>
      </c>
      <c r="E69" s="45">
        <v>4.24</v>
      </c>
      <c r="F69" s="45">
        <v>4.38</v>
      </c>
      <c r="G69" s="45">
        <v>4.12</v>
      </c>
      <c r="H69" s="42">
        <f t="shared" si="5"/>
        <v>0.13999999999999968</v>
      </c>
      <c r="I69" s="42">
        <f t="shared" si="6"/>
        <v>0.11467399999999973</v>
      </c>
      <c r="J69" s="45">
        <v>4.8499999999999996</v>
      </c>
      <c r="K69" s="45">
        <f t="shared" si="7"/>
        <v>4.71</v>
      </c>
      <c r="L69" s="42">
        <f t="shared" si="8"/>
        <v>4.0053260000000002</v>
      </c>
      <c r="M69" s="45">
        <v>0.59599999999999997</v>
      </c>
      <c r="N69" s="42">
        <f t="shared" si="9"/>
        <v>6.7203456375838933</v>
      </c>
      <c r="O69" s="44">
        <f t="shared" si="10"/>
        <v>1.0485680915860527</v>
      </c>
      <c r="P69" s="42">
        <f t="shared" si="11"/>
        <v>0.17593424355470685</v>
      </c>
    </row>
    <row r="70" spans="1:16" x14ac:dyDescent="0.25">
      <c r="A70" s="7" t="s">
        <v>172</v>
      </c>
      <c r="B70" s="7">
        <v>43</v>
      </c>
      <c r="C70" s="7" t="s">
        <v>6</v>
      </c>
      <c r="D70" s="8" t="s">
        <v>8</v>
      </c>
      <c r="E70" s="45">
        <v>1.6</v>
      </c>
      <c r="F70" s="45">
        <v>1.69</v>
      </c>
      <c r="G70" s="42">
        <v>1.6</v>
      </c>
      <c r="H70" s="42">
        <f t="shared" si="5"/>
        <v>8.9999999999999858E-2</v>
      </c>
      <c r="I70" s="42">
        <f t="shared" si="6"/>
        <v>7.3718999999999882E-2</v>
      </c>
      <c r="J70" s="42">
        <v>1.9</v>
      </c>
      <c r="K70" s="45">
        <f t="shared" si="7"/>
        <v>1.81</v>
      </c>
      <c r="L70" s="42">
        <f t="shared" si="8"/>
        <v>1.5262810000000002</v>
      </c>
      <c r="M70" s="45">
        <v>0.59599999999999997</v>
      </c>
      <c r="N70" s="42">
        <f t="shared" si="9"/>
        <v>2.5608741610738259</v>
      </c>
      <c r="O70" s="44">
        <f t="shared" si="10"/>
        <v>1.1078990303882437</v>
      </c>
      <c r="P70" s="42">
        <f t="shared" si="11"/>
        <v>0.18588909905843012</v>
      </c>
    </row>
    <row r="71" spans="1:16" x14ac:dyDescent="0.25">
      <c r="A71" s="7" t="s">
        <v>174</v>
      </c>
      <c r="B71" s="7">
        <v>44</v>
      </c>
      <c r="C71" s="7" t="s">
        <v>6</v>
      </c>
      <c r="D71" s="8" t="s">
        <v>8</v>
      </c>
      <c r="E71" s="45">
        <v>3.94</v>
      </c>
      <c r="F71" s="45">
        <v>4.3</v>
      </c>
      <c r="G71" s="45">
        <v>4.12</v>
      </c>
      <c r="H71" s="42">
        <f t="shared" si="5"/>
        <v>0.35999999999999988</v>
      </c>
      <c r="I71" s="42">
        <f t="shared" si="6"/>
        <v>0.29487599999999992</v>
      </c>
      <c r="J71" s="45">
        <v>4.8600000000000003</v>
      </c>
      <c r="K71" s="45">
        <f t="shared" si="7"/>
        <v>4.5</v>
      </c>
      <c r="L71" s="42">
        <f t="shared" si="8"/>
        <v>3.8251240000000002</v>
      </c>
      <c r="M71" s="45">
        <v>0.58899999999999997</v>
      </c>
      <c r="N71" s="42">
        <f t="shared" si="9"/>
        <v>6.4942682512733452</v>
      </c>
      <c r="O71" s="44">
        <f t="shared" si="10"/>
        <v>1.0391871322341442</v>
      </c>
      <c r="P71" s="42">
        <f t="shared" si="11"/>
        <v>0.17643245029442176</v>
      </c>
    </row>
    <row r="72" spans="1:16" x14ac:dyDescent="0.25">
      <c r="A72" s="7" t="s">
        <v>175</v>
      </c>
      <c r="B72" s="7">
        <v>44</v>
      </c>
      <c r="C72" s="7" t="s">
        <v>6</v>
      </c>
      <c r="D72" s="8" t="s">
        <v>8</v>
      </c>
      <c r="E72" s="45">
        <v>4.2699999999999996</v>
      </c>
      <c r="F72" s="45">
        <v>4.57</v>
      </c>
      <c r="G72" s="45">
        <v>4.3099999999999996</v>
      </c>
      <c r="H72" s="42">
        <f t="shared" si="5"/>
        <v>0.30000000000000071</v>
      </c>
      <c r="I72" s="42">
        <f t="shared" si="6"/>
        <v>0.24573000000000059</v>
      </c>
      <c r="J72" s="45">
        <v>5.1100000000000003</v>
      </c>
      <c r="K72" s="45">
        <f t="shared" si="7"/>
        <v>4.8099999999999996</v>
      </c>
      <c r="L72" s="42">
        <f t="shared" si="8"/>
        <v>4.0642699999999987</v>
      </c>
      <c r="M72" s="45">
        <v>0.58899999999999997</v>
      </c>
      <c r="N72" s="42">
        <f t="shared" si="9"/>
        <v>6.9002886247877742</v>
      </c>
      <c r="O72" s="44">
        <f t="shared" si="10"/>
        <v>1.0807229096492128</v>
      </c>
      <c r="P72" s="42">
        <f t="shared" si="11"/>
        <v>0.1834843649659105</v>
      </c>
    </row>
    <row r="73" spans="1:16" x14ac:dyDescent="0.25">
      <c r="A73" s="7" t="s">
        <v>177</v>
      </c>
      <c r="B73" s="7">
        <v>45</v>
      </c>
      <c r="C73" s="7" t="s">
        <v>6</v>
      </c>
      <c r="D73" s="8" t="s">
        <v>8</v>
      </c>
      <c r="E73" s="45">
        <v>2.42</v>
      </c>
      <c r="F73" s="45">
        <v>2.74</v>
      </c>
      <c r="G73" s="45">
        <v>2.58</v>
      </c>
      <c r="H73" s="42">
        <f t="shared" si="5"/>
        <v>0.32000000000000028</v>
      </c>
      <c r="I73" s="42">
        <f t="shared" si="6"/>
        <v>0.26211200000000023</v>
      </c>
      <c r="J73" s="45">
        <v>3.03</v>
      </c>
      <c r="K73" s="45">
        <f t="shared" si="7"/>
        <v>2.7099999999999995</v>
      </c>
      <c r="L73" s="42">
        <f t="shared" si="8"/>
        <v>2.3178879999999999</v>
      </c>
      <c r="M73" s="45">
        <v>0.57599999999999996</v>
      </c>
      <c r="N73" s="42">
        <f t="shared" si="9"/>
        <v>4.024111111111111</v>
      </c>
      <c r="O73" s="44">
        <f t="shared" si="10"/>
        <v>0.97440649418781144</v>
      </c>
      <c r="P73" s="42">
        <f t="shared" si="11"/>
        <v>0.16916779412982835</v>
      </c>
    </row>
    <row r="74" spans="1:16" x14ac:dyDescent="0.25">
      <c r="A74" s="7" t="s">
        <v>178</v>
      </c>
      <c r="B74" s="7">
        <v>45</v>
      </c>
      <c r="C74" s="7" t="s">
        <v>6</v>
      </c>
      <c r="D74" s="8" t="s">
        <v>8</v>
      </c>
      <c r="E74" s="45">
        <v>3.05</v>
      </c>
      <c r="F74" s="45">
        <v>3.27</v>
      </c>
      <c r="G74" s="45">
        <v>3.1</v>
      </c>
      <c r="H74" s="42">
        <f t="shared" si="5"/>
        <v>0.2200000000000002</v>
      </c>
      <c r="I74" s="42">
        <f t="shared" si="6"/>
        <v>0.18020200000000017</v>
      </c>
      <c r="J74" s="45">
        <v>3.65</v>
      </c>
      <c r="K74" s="45">
        <f t="shared" si="7"/>
        <v>3.4299999999999997</v>
      </c>
      <c r="L74" s="42">
        <f t="shared" si="8"/>
        <v>2.9197980000000001</v>
      </c>
      <c r="M74" s="45">
        <v>0.57599999999999996</v>
      </c>
      <c r="N74" s="42">
        <f t="shared" si="9"/>
        <v>5.0690937500000004</v>
      </c>
      <c r="O74" s="44">
        <f t="shared" si="10"/>
        <v>1.0064954904414611</v>
      </c>
      <c r="P74" s="42">
        <f t="shared" si="11"/>
        <v>0.1747388004238648</v>
      </c>
    </row>
    <row r="75" spans="1:16" x14ac:dyDescent="0.25">
      <c r="A75" s="7" t="s">
        <v>180</v>
      </c>
      <c r="B75" s="7">
        <v>46</v>
      </c>
      <c r="C75" s="7" t="s">
        <v>6</v>
      </c>
      <c r="D75" s="8" t="s">
        <v>8</v>
      </c>
      <c r="E75" s="45">
        <v>3.51</v>
      </c>
      <c r="F75" s="45">
        <v>3.67</v>
      </c>
      <c r="G75" s="45">
        <v>3.46</v>
      </c>
      <c r="H75" s="42">
        <f t="shared" si="5"/>
        <v>0.16000000000000014</v>
      </c>
      <c r="I75" s="42">
        <f t="shared" si="6"/>
        <v>0.13105600000000012</v>
      </c>
      <c r="J75" s="45">
        <v>4.0199999999999996</v>
      </c>
      <c r="K75" s="45">
        <f t="shared" si="7"/>
        <v>3.8599999999999994</v>
      </c>
      <c r="L75" s="42">
        <f t="shared" si="8"/>
        <v>3.3289439999999999</v>
      </c>
      <c r="M75" s="45">
        <v>0.59299999999999997</v>
      </c>
      <c r="N75" s="42">
        <f t="shared" si="9"/>
        <v>5.613733558178752</v>
      </c>
      <c r="O75" s="44">
        <f t="shared" si="10"/>
        <v>0.94599430930649397</v>
      </c>
      <c r="P75" s="42">
        <f t="shared" si="11"/>
        <v>0.15952686497579999</v>
      </c>
    </row>
    <row r="76" spans="1:16" x14ac:dyDescent="0.25">
      <c r="A76" s="7" t="s">
        <v>181</v>
      </c>
      <c r="B76" s="7">
        <v>46</v>
      </c>
      <c r="C76" s="7" t="s">
        <v>6</v>
      </c>
      <c r="D76" s="8" t="s">
        <v>8</v>
      </c>
      <c r="E76" s="45">
        <v>4.05</v>
      </c>
      <c r="F76" s="45">
        <v>4.37</v>
      </c>
      <c r="G76" s="45">
        <v>4.13</v>
      </c>
      <c r="H76" s="42">
        <f t="shared" si="5"/>
        <v>0.32000000000000028</v>
      </c>
      <c r="I76" s="42">
        <f t="shared" si="6"/>
        <v>0.26211200000000023</v>
      </c>
      <c r="J76" s="45">
        <v>4.83</v>
      </c>
      <c r="K76" s="45">
        <f t="shared" si="7"/>
        <v>4.51</v>
      </c>
      <c r="L76" s="42">
        <f t="shared" si="8"/>
        <v>3.8678879999999998</v>
      </c>
      <c r="M76" s="45">
        <v>0.59299999999999997</v>
      </c>
      <c r="N76" s="42">
        <f t="shared" si="9"/>
        <v>6.5225767284991569</v>
      </c>
      <c r="O76" s="44">
        <f t="shared" si="10"/>
        <v>0.9844452993468269</v>
      </c>
      <c r="P76" s="42">
        <f t="shared" si="11"/>
        <v>0.16601101169423729</v>
      </c>
    </row>
    <row r="77" spans="1:16" x14ac:dyDescent="0.25">
      <c r="A77" s="7" t="s">
        <v>183</v>
      </c>
      <c r="B77" s="7">
        <v>47</v>
      </c>
      <c r="C77" s="7" t="s">
        <v>6</v>
      </c>
      <c r="D77" s="8" t="s">
        <v>8</v>
      </c>
      <c r="E77" s="45">
        <v>3.08</v>
      </c>
      <c r="F77" s="45">
        <v>3.41</v>
      </c>
      <c r="G77" s="45">
        <v>3.24</v>
      </c>
      <c r="H77" s="42">
        <f t="shared" si="5"/>
        <v>0.33000000000000007</v>
      </c>
      <c r="I77" s="42">
        <f t="shared" si="6"/>
        <v>0.27030300000000007</v>
      </c>
      <c r="J77" s="45">
        <v>3.77</v>
      </c>
      <c r="K77" s="45">
        <f t="shared" si="7"/>
        <v>3.44</v>
      </c>
      <c r="L77" s="42">
        <f t="shared" si="8"/>
        <v>2.969697</v>
      </c>
      <c r="M77" s="45">
        <v>0.626</v>
      </c>
      <c r="N77" s="42">
        <f t="shared" si="9"/>
        <v>4.743924920127796</v>
      </c>
      <c r="O77" s="44">
        <f t="shared" si="10"/>
        <v>0.99137951784306599</v>
      </c>
      <c r="P77" s="42">
        <f t="shared" si="11"/>
        <v>0.15836733511870063</v>
      </c>
    </row>
    <row r="78" spans="1:16" x14ac:dyDescent="0.25">
      <c r="A78" s="7" t="s">
        <v>184</v>
      </c>
      <c r="B78" s="7">
        <v>47</v>
      </c>
      <c r="C78" s="7" t="s">
        <v>6</v>
      </c>
      <c r="D78" s="8" t="s">
        <v>8</v>
      </c>
      <c r="E78" s="45">
        <v>3.9</v>
      </c>
      <c r="F78" s="45">
        <v>4.12</v>
      </c>
      <c r="G78" s="45">
        <v>3.89</v>
      </c>
      <c r="H78" s="42">
        <f t="shared" si="5"/>
        <v>0.2200000000000002</v>
      </c>
      <c r="I78" s="42">
        <f t="shared" si="6"/>
        <v>0.18020200000000017</v>
      </c>
      <c r="J78" s="45">
        <v>4.5599999999999996</v>
      </c>
      <c r="K78" s="45">
        <f t="shared" si="7"/>
        <v>4.34</v>
      </c>
      <c r="L78" s="42">
        <f t="shared" si="8"/>
        <v>3.7097980000000002</v>
      </c>
      <c r="M78" s="45">
        <v>0.626</v>
      </c>
      <c r="N78" s="42">
        <f t="shared" si="9"/>
        <v>5.9261948881789142</v>
      </c>
      <c r="O78" s="44">
        <f t="shared" si="10"/>
        <v>1.0634176092606653</v>
      </c>
      <c r="P78" s="42">
        <f t="shared" si="11"/>
        <v>0.16987501745378042</v>
      </c>
    </row>
    <row r="79" spans="1:16" x14ac:dyDescent="0.25">
      <c r="A79" s="10">
        <v>48</v>
      </c>
      <c r="B79" s="10">
        <v>48</v>
      </c>
      <c r="C79" s="10" t="s">
        <v>6</v>
      </c>
      <c r="D79" s="11" t="s">
        <v>8</v>
      </c>
      <c r="E79" s="46">
        <v>4.26</v>
      </c>
      <c r="F79" s="46">
        <v>4.53</v>
      </c>
      <c r="G79" s="46">
        <v>4.29</v>
      </c>
      <c r="H79" s="42">
        <f t="shared" si="5"/>
        <v>0.27000000000000046</v>
      </c>
      <c r="I79" s="42">
        <f t="shared" si="6"/>
        <v>0.22115700000000038</v>
      </c>
      <c r="J79" s="45">
        <v>5.09</v>
      </c>
      <c r="K79" s="45">
        <f t="shared" si="7"/>
        <v>4.8199999999999994</v>
      </c>
      <c r="L79" s="42">
        <f t="shared" si="8"/>
        <v>4.0688429999999993</v>
      </c>
      <c r="M79" s="43">
        <v>0.59</v>
      </c>
      <c r="N79" s="42">
        <f t="shared" si="9"/>
        <v>6.8963440677966092</v>
      </c>
      <c r="O79" s="44">
        <f t="shared" si="10"/>
        <v>1.0892104463111505</v>
      </c>
      <c r="P79" s="42">
        <f t="shared" si="11"/>
        <v>0.1846119400527374</v>
      </c>
    </row>
    <row r="80" spans="1:16" x14ac:dyDescent="0.25">
      <c r="I80" s="5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20F43-1802-4CB4-9BA2-84BCA2903514}">
  <dimension ref="A1:N47"/>
  <sheetViews>
    <sheetView zoomScaleNormal="100" workbookViewId="0">
      <selection activeCell="N27" sqref="N27"/>
    </sheetView>
  </sheetViews>
  <sheetFormatPr defaultRowHeight="15" x14ac:dyDescent="0.25"/>
  <cols>
    <col min="2" max="2" width="12.5703125" bestFit="1" customWidth="1"/>
    <col min="3" max="3" width="11.28515625" customWidth="1"/>
    <col min="4" max="4" width="11.7109375" style="99" customWidth="1"/>
    <col min="5" max="8" width="11.7109375" customWidth="1"/>
    <col min="9" max="9" width="11.7109375" style="100" customWidth="1"/>
    <col min="10" max="10" width="11.7109375" customWidth="1"/>
  </cols>
  <sheetData>
    <row r="1" spans="1:14" ht="15.75" thickBot="1" x14ac:dyDescent="0.3">
      <c r="A1" s="65" t="s">
        <v>225</v>
      </c>
      <c r="B1" s="66" t="s">
        <v>1</v>
      </c>
      <c r="C1" s="66" t="s">
        <v>10</v>
      </c>
      <c r="D1" s="67" t="s">
        <v>235</v>
      </c>
      <c r="E1" s="66" t="s">
        <v>236</v>
      </c>
      <c r="F1" s="66" t="s">
        <v>237</v>
      </c>
      <c r="G1" s="66" t="s">
        <v>238</v>
      </c>
      <c r="H1" s="66" t="s">
        <v>239</v>
      </c>
      <c r="I1" s="68" t="s">
        <v>240</v>
      </c>
      <c r="J1" s="69" t="s">
        <v>241</v>
      </c>
    </row>
    <row r="2" spans="1:14" x14ac:dyDescent="0.25">
      <c r="A2" s="70">
        <v>1</v>
      </c>
      <c r="B2" s="71" t="s">
        <v>4</v>
      </c>
      <c r="C2" s="72" t="s">
        <v>5</v>
      </c>
      <c r="D2" s="73">
        <v>19.315999999999999</v>
      </c>
      <c r="E2" s="74">
        <v>18.686</v>
      </c>
      <c r="F2">
        <v>17.763999999999999</v>
      </c>
      <c r="G2" s="74">
        <v>16.545000000000002</v>
      </c>
      <c r="H2" s="74">
        <v>15.930999999999999</v>
      </c>
      <c r="I2" s="75">
        <v>15.667999999999999</v>
      </c>
      <c r="J2" s="76">
        <v>15.37</v>
      </c>
    </row>
    <row r="3" spans="1:14" x14ac:dyDescent="0.25">
      <c r="A3" s="77">
        <v>2</v>
      </c>
      <c r="B3" s="78" t="s">
        <v>4</v>
      </c>
      <c r="C3" s="79" t="s">
        <v>5</v>
      </c>
      <c r="D3" s="80">
        <v>30.117999999999999</v>
      </c>
      <c r="E3" s="81">
        <v>29.331</v>
      </c>
      <c r="F3">
        <v>28.134</v>
      </c>
      <c r="G3" s="81">
        <v>25.876999999999999</v>
      </c>
      <c r="H3" s="81">
        <v>24.891999999999999</v>
      </c>
      <c r="I3" s="82">
        <v>24.399000000000001</v>
      </c>
      <c r="J3" s="83">
        <v>23.814</v>
      </c>
    </row>
    <row r="4" spans="1:14" x14ac:dyDescent="0.25">
      <c r="A4" s="77">
        <v>3</v>
      </c>
      <c r="B4" s="78" t="s">
        <v>4</v>
      </c>
      <c r="C4" s="79" t="s">
        <v>5</v>
      </c>
      <c r="D4" s="80">
        <v>19.786000000000001</v>
      </c>
      <c r="E4" s="81">
        <v>19.332000000000001</v>
      </c>
      <c r="F4">
        <v>18.734999999999999</v>
      </c>
      <c r="G4" s="81">
        <v>17.806000000000001</v>
      </c>
      <c r="H4" s="81">
        <v>17.399000000000001</v>
      </c>
      <c r="I4" s="82">
        <v>17.152000000000001</v>
      </c>
      <c r="J4" s="83">
        <v>16.773</v>
      </c>
    </row>
    <row r="5" spans="1:14" x14ac:dyDescent="0.25">
      <c r="A5" s="77">
        <v>4</v>
      </c>
      <c r="B5" s="78" t="s">
        <v>4</v>
      </c>
      <c r="C5" s="79" t="s">
        <v>5</v>
      </c>
      <c r="D5" s="80">
        <v>19.542000000000002</v>
      </c>
      <c r="E5" s="81">
        <v>19.074999999999999</v>
      </c>
      <c r="F5">
        <v>18.067</v>
      </c>
      <c r="G5" s="81">
        <v>15.928000000000001</v>
      </c>
      <c r="H5" s="81">
        <v>15.146000000000001</v>
      </c>
      <c r="I5" s="82">
        <v>14.754</v>
      </c>
      <c r="J5" s="83">
        <v>14.278</v>
      </c>
    </row>
    <row r="6" spans="1:14" x14ac:dyDescent="0.25">
      <c r="A6" s="77">
        <v>5</v>
      </c>
      <c r="B6" s="78" t="s">
        <v>4</v>
      </c>
      <c r="C6" s="79" t="s">
        <v>5</v>
      </c>
      <c r="D6" s="80">
        <v>30.475000000000001</v>
      </c>
      <c r="E6" s="81">
        <v>29.641999999999999</v>
      </c>
      <c r="F6">
        <v>27.940999999999999</v>
      </c>
      <c r="G6" s="81">
        <v>24.565000000000001</v>
      </c>
      <c r="H6" s="81">
        <v>23.09</v>
      </c>
      <c r="I6" s="82">
        <v>22.280999999999999</v>
      </c>
      <c r="J6" s="83">
        <v>21.427</v>
      </c>
      <c r="N6" s="84"/>
    </row>
    <row r="7" spans="1:14" x14ac:dyDescent="0.25">
      <c r="A7" s="77">
        <v>6</v>
      </c>
      <c r="B7" s="78" t="s">
        <v>4</v>
      </c>
      <c r="C7" s="79" t="s">
        <v>5</v>
      </c>
      <c r="D7" s="80">
        <v>23.305</v>
      </c>
      <c r="E7" s="81">
        <v>22.606000000000002</v>
      </c>
      <c r="F7">
        <v>21.614000000000001</v>
      </c>
      <c r="G7" s="81">
        <v>19.940999999999999</v>
      </c>
      <c r="H7" s="81">
        <v>19.302</v>
      </c>
      <c r="I7" s="82">
        <v>19.001000000000001</v>
      </c>
      <c r="J7" s="83">
        <v>18.600999999999999</v>
      </c>
    </row>
    <row r="8" spans="1:14" x14ac:dyDescent="0.25">
      <c r="A8" s="77">
        <v>8</v>
      </c>
      <c r="B8" s="78" t="s">
        <v>4</v>
      </c>
      <c r="C8" s="79" t="s">
        <v>5</v>
      </c>
      <c r="D8" s="80">
        <v>35.752000000000002</v>
      </c>
      <c r="E8" s="81">
        <v>34.951999999999998</v>
      </c>
      <c r="F8">
        <v>33.676000000000002</v>
      </c>
      <c r="G8" s="81">
        <v>31.238</v>
      </c>
      <c r="H8" s="81">
        <v>30.632999999999999</v>
      </c>
      <c r="I8" s="82">
        <v>30.364999999999998</v>
      </c>
      <c r="J8" s="83">
        <v>29.995999999999999</v>
      </c>
    </row>
    <row r="9" spans="1:14" x14ac:dyDescent="0.25">
      <c r="A9" s="77">
        <v>10</v>
      </c>
      <c r="B9" s="78" t="s">
        <v>6</v>
      </c>
      <c r="C9" s="79" t="s">
        <v>5</v>
      </c>
      <c r="D9" s="80">
        <v>55.533999999999999</v>
      </c>
      <c r="E9" s="81">
        <v>54.475000000000001</v>
      </c>
      <c r="F9">
        <v>52.875999999999998</v>
      </c>
      <c r="G9" s="81">
        <v>49.860999999999997</v>
      </c>
      <c r="H9" s="81">
        <v>49.069000000000003</v>
      </c>
      <c r="I9" s="82">
        <v>48.588000000000001</v>
      </c>
      <c r="J9" s="83">
        <v>47.805</v>
      </c>
    </row>
    <row r="10" spans="1:14" x14ac:dyDescent="0.25">
      <c r="A10" s="77">
        <v>11</v>
      </c>
      <c r="B10" s="78" t="s">
        <v>6</v>
      </c>
      <c r="C10" s="79" t="s">
        <v>5</v>
      </c>
      <c r="D10" s="80">
        <v>22.04</v>
      </c>
      <c r="E10" s="81">
        <v>21.553000000000001</v>
      </c>
      <c r="F10">
        <v>20.823</v>
      </c>
      <c r="G10" s="81">
        <v>19.902999999999999</v>
      </c>
      <c r="H10" s="81">
        <v>19.565999999999999</v>
      </c>
      <c r="I10" s="82">
        <v>19.363</v>
      </c>
      <c r="J10" s="83">
        <v>19.103999999999999</v>
      </c>
    </row>
    <row r="11" spans="1:14" x14ac:dyDescent="0.25">
      <c r="A11" s="77">
        <v>12</v>
      </c>
      <c r="B11" s="78" t="s">
        <v>6</v>
      </c>
      <c r="C11" s="79" t="s">
        <v>5</v>
      </c>
      <c r="D11" s="80">
        <v>23.158999999999999</v>
      </c>
      <c r="E11" s="81">
        <v>22.533000000000001</v>
      </c>
      <c r="F11">
        <v>22.01</v>
      </c>
      <c r="G11" s="81">
        <v>21.465</v>
      </c>
      <c r="H11" s="81">
        <v>21.170999999999999</v>
      </c>
      <c r="I11" s="82">
        <v>21.004999999999999</v>
      </c>
      <c r="J11" s="83">
        <v>20.741</v>
      </c>
    </row>
    <row r="12" spans="1:14" x14ac:dyDescent="0.25">
      <c r="A12" s="77">
        <v>13</v>
      </c>
      <c r="B12" s="78" t="s">
        <v>6</v>
      </c>
      <c r="C12" s="79" t="s">
        <v>5</v>
      </c>
      <c r="D12" s="80">
        <v>39.018999999999998</v>
      </c>
      <c r="E12" s="81">
        <v>38.265000000000001</v>
      </c>
      <c r="F12">
        <v>37.436</v>
      </c>
      <c r="G12" s="81">
        <v>36.384</v>
      </c>
      <c r="H12" s="81">
        <v>35.835000000000001</v>
      </c>
      <c r="I12" s="82">
        <v>35.469000000000001</v>
      </c>
      <c r="J12" s="83">
        <v>34.835999999999999</v>
      </c>
    </row>
    <row r="13" spans="1:14" x14ac:dyDescent="0.25">
      <c r="A13" s="77">
        <v>14</v>
      </c>
      <c r="B13" s="78" t="s">
        <v>6</v>
      </c>
      <c r="C13" s="79" t="s">
        <v>5</v>
      </c>
      <c r="D13" s="80">
        <v>40.036999999999999</v>
      </c>
      <c r="E13" s="81">
        <v>39.192999999999998</v>
      </c>
      <c r="F13">
        <v>38.146999999999998</v>
      </c>
      <c r="G13" s="81">
        <v>34.442</v>
      </c>
      <c r="H13" s="81">
        <v>32.853999999999999</v>
      </c>
      <c r="I13" s="82">
        <v>31.975000000000001</v>
      </c>
      <c r="J13" s="83">
        <v>30.841000000000001</v>
      </c>
    </row>
    <row r="14" spans="1:14" x14ac:dyDescent="0.25">
      <c r="A14" s="77">
        <v>15</v>
      </c>
      <c r="B14" s="78" t="s">
        <v>6</v>
      </c>
      <c r="C14" s="79" t="s">
        <v>5</v>
      </c>
      <c r="D14" s="80">
        <v>47.744</v>
      </c>
      <c r="E14" s="81">
        <v>46.86</v>
      </c>
      <c r="F14">
        <v>45.798000000000002</v>
      </c>
      <c r="G14" s="81">
        <v>43.508000000000003</v>
      </c>
      <c r="H14" s="81">
        <v>42.694000000000003</v>
      </c>
      <c r="I14" s="82">
        <v>42.091000000000001</v>
      </c>
      <c r="J14" s="83">
        <v>41.095999999999997</v>
      </c>
    </row>
    <row r="15" spans="1:14" ht="15.75" thickBot="1" x14ac:dyDescent="0.3">
      <c r="A15" s="85">
        <v>16</v>
      </c>
      <c r="B15" s="86" t="s">
        <v>6</v>
      </c>
      <c r="C15" s="87" t="s">
        <v>5</v>
      </c>
      <c r="D15" s="88">
        <v>53.161000000000001</v>
      </c>
      <c r="E15" s="89">
        <v>52.24</v>
      </c>
      <c r="F15" s="89">
        <v>50.988999999999997</v>
      </c>
      <c r="G15" s="89">
        <v>48.725999999999999</v>
      </c>
      <c r="H15" s="89">
        <v>47.866999999999997</v>
      </c>
      <c r="I15" s="90">
        <v>47.247999999999998</v>
      </c>
      <c r="J15" s="91">
        <v>46.225999999999999</v>
      </c>
    </row>
    <row r="16" spans="1:14" x14ac:dyDescent="0.25">
      <c r="A16" s="92">
        <v>17</v>
      </c>
      <c r="B16" s="93" t="s">
        <v>4</v>
      </c>
      <c r="C16" s="93" t="s">
        <v>7</v>
      </c>
      <c r="D16" s="94">
        <v>25.251999999999999</v>
      </c>
      <c r="E16" s="95">
        <v>24.085999999999999</v>
      </c>
      <c r="F16" s="95">
        <v>22.731999999999999</v>
      </c>
      <c r="G16" s="95">
        <v>21.251000000000001</v>
      </c>
      <c r="H16" s="95">
        <v>19.974</v>
      </c>
      <c r="I16" s="96">
        <v>19.483000000000001</v>
      </c>
      <c r="J16" s="97">
        <v>18.902999999999999</v>
      </c>
    </row>
    <row r="17" spans="1:10" x14ac:dyDescent="0.25">
      <c r="A17" s="77">
        <v>18</v>
      </c>
      <c r="B17" s="78" t="s">
        <v>4</v>
      </c>
      <c r="C17" s="78" t="s">
        <v>7</v>
      </c>
      <c r="D17" s="80">
        <v>39.784999999999997</v>
      </c>
      <c r="E17" s="81">
        <v>38.219000000000001</v>
      </c>
      <c r="F17" s="81">
        <v>36.207999999999998</v>
      </c>
      <c r="G17" s="81">
        <v>33.667999999999999</v>
      </c>
      <c r="H17" s="81">
        <v>31.306000000000001</v>
      </c>
      <c r="I17" s="82">
        <v>30.706</v>
      </c>
      <c r="J17" s="83">
        <v>30.170999999999999</v>
      </c>
    </row>
    <row r="18" spans="1:10" x14ac:dyDescent="0.25">
      <c r="A18" s="77">
        <v>19</v>
      </c>
      <c r="B18" s="78" t="s">
        <v>4</v>
      </c>
      <c r="C18" s="78" t="s">
        <v>7</v>
      </c>
      <c r="D18" s="80">
        <v>19.440000000000001</v>
      </c>
      <c r="E18" s="81">
        <v>18.48</v>
      </c>
      <c r="F18" s="81">
        <v>17.274000000000001</v>
      </c>
      <c r="G18" s="81">
        <v>15.833</v>
      </c>
      <c r="H18" s="81">
        <v>14.946999999999999</v>
      </c>
      <c r="I18" s="82">
        <v>14.641</v>
      </c>
      <c r="J18" s="83">
        <v>14.207000000000001</v>
      </c>
    </row>
    <row r="19" spans="1:10" x14ac:dyDescent="0.25">
      <c r="A19" s="77">
        <v>20</v>
      </c>
      <c r="B19" s="78" t="s">
        <v>4</v>
      </c>
      <c r="C19" s="78" t="s">
        <v>7</v>
      </c>
      <c r="D19" s="80">
        <v>33.409999999999997</v>
      </c>
      <c r="E19" s="81">
        <v>32.130000000000003</v>
      </c>
      <c r="F19" s="81">
        <v>30.834</v>
      </c>
      <c r="G19" s="81">
        <v>29.491</v>
      </c>
      <c r="H19" s="81">
        <v>27.92</v>
      </c>
      <c r="I19" s="82">
        <v>27.385999999999999</v>
      </c>
      <c r="J19" s="83">
        <v>26.588999999999999</v>
      </c>
    </row>
    <row r="20" spans="1:10" x14ac:dyDescent="0.25">
      <c r="A20" s="77">
        <v>21</v>
      </c>
      <c r="B20" s="78" t="s">
        <v>4</v>
      </c>
      <c r="C20" s="78" t="s">
        <v>7</v>
      </c>
      <c r="D20" s="80">
        <v>13.467000000000001</v>
      </c>
      <c r="E20" s="81">
        <v>12.731999999999999</v>
      </c>
      <c r="F20" s="81">
        <v>11.728</v>
      </c>
      <c r="G20" s="81">
        <v>10.385999999999999</v>
      </c>
      <c r="H20" s="81">
        <v>9.0869999999999997</v>
      </c>
      <c r="I20" s="82">
        <v>8.6869999999999994</v>
      </c>
      <c r="J20" s="83">
        <v>8.4849999999999994</v>
      </c>
    </row>
    <row r="21" spans="1:10" x14ac:dyDescent="0.25">
      <c r="A21" s="77">
        <v>22</v>
      </c>
      <c r="B21" s="78" t="s">
        <v>4</v>
      </c>
      <c r="C21" s="78" t="s">
        <v>7</v>
      </c>
      <c r="D21" s="80">
        <v>31.527000000000001</v>
      </c>
      <c r="E21" s="81">
        <v>30.366</v>
      </c>
      <c r="F21" s="81">
        <v>28.995000000000001</v>
      </c>
      <c r="G21" s="81">
        <v>27.379000000000001</v>
      </c>
      <c r="H21" s="81">
        <v>25.727</v>
      </c>
      <c r="I21" s="82">
        <v>25.131</v>
      </c>
      <c r="J21" s="83">
        <v>24.510999999999999</v>
      </c>
    </row>
    <row r="22" spans="1:10" x14ac:dyDescent="0.25">
      <c r="A22" s="77">
        <v>23</v>
      </c>
      <c r="B22" s="78" t="s">
        <v>4</v>
      </c>
      <c r="C22" s="78" t="s">
        <v>7</v>
      </c>
      <c r="D22" s="80">
        <v>23.007999999999999</v>
      </c>
      <c r="E22" s="81">
        <v>22.07</v>
      </c>
      <c r="F22" s="81">
        <v>20.911999999999999</v>
      </c>
      <c r="G22" s="81">
        <v>19.599</v>
      </c>
      <c r="H22" s="81">
        <v>18.396000000000001</v>
      </c>
      <c r="I22" s="82">
        <v>18.120999999999999</v>
      </c>
      <c r="J22" s="83">
        <v>17.785</v>
      </c>
    </row>
    <row r="23" spans="1:10" x14ac:dyDescent="0.25">
      <c r="A23" s="77">
        <v>24</v>
      </c>
      <c r="B23" s="78" t="s">
        <v>4</v>
      </c>
      <c r="C23" s="78" t="s">
        <v>7</v>
      </c>
      <c r="D23" s="80">
        <v>27.977</v>
      </c>
      <c r="E23" s="81">
        <v>26.81</v>
      </c>
      <c r="F23" s="81">
        <v>25.236999999999998</v>
      </c>
      <c r="G23" s="81">
        <v>23.495000000000001</v>
      </c>
      <c r="H23" s="81">
        <v>20.736999999999998</v>
      </c>
      <c r="I23" s="82">
        <v>19.923999999999999</v>
      </c>
      <c r="J23" s="83">
        <v>18.367999999999999</v>
      </c>
    </row>
    <row r="24" spans="1:10" x14ac:dyDescent="0.25">
      <c r="A24" s="77">
        <v>25</v>
      </c>
      <c r="B24" s="78" t="s">
        <v>6</v>
      </c>
      <c r="C24" s="78" t="s">
        <v>7</v>
      </c>
      <c r="D24" s="80">
        <v>44.145000000000003</v>
      </c>
      <c r="E24" s="81">
        <v>43.155999999999999</v>
      </c>
      <c r="F24" s="81">
        <v>41.863999999999997</v>
      </c>
      <c r="G24" s="81">
        <v>39.973999999999997</v>
      </c>
      <c r="H24" s="81">
        <v>38.125999999999998</v>
      </c>
      <c r="I24" s="82">
        <v>37.57</v>
      </c>
      <c r="J24" s="83">
        <v>36.848999999999997</v>
      </c>
    </row>
    <row r="25" spans="1:10" x14ac:dyDescent="0.25">
      <c r="A25" s="77">
        <v>26</v>
      </c>
      <c r="B25" s="78" t="s">
        <v>6</v>
      </c>
      <c r="C25" s="78" t="s">
        <v>7</v>
      </c>
      <c r="D25" s="80">
        <v>44.674999999999997</v>
      </c>
      <c r="E25" s="81">
        <v>43.656999999999996</v>
      </c>
      <c r="F25" s="81">
        <v>42.517000000000003</v>
      </c>
      <c r="G25" s="81">
        <v>41.228999999999999</v>
      </c>
      <c r="H25" s="81">
        <v>40.176000000000002</v>
      </c>
      <c r="I25" s="82">
        <v>39.72</v>
      </c>
      <c r="J25" s="83">
        <v>39</v>
      </c>
    </row>
    <row r="26" spans="1:10" x14ac:dyDescent="0.25">
      <c r="A26" s="77">
        <v>27</v>
      </c>
      <c r="B26" s="78" t="s">
        <v>6</v>
      </c>
      <c r="C26" s="78" t="s">
        <v>7</v>
      </c>
      <c r="D26" s="80">
        <v>29.344999999999999</v>
      </c>
      <c r="E26" s="81">
        <v>28.568999999999999</v>
      </c>
      <c r="F26" s="81">
        <v>27.495000000000001</v>
      </c>
      <c r="G26" s="81">
        <v>26.172000000000001</v>
      </c>
      <c r="H26" s="81">
        <v>24.547000000000001</v>
      </c>
      <c r="I26" s="82">
        <v>23.87</v>
      </c>
      <c r="J26" s="83">
        <v>22.79</v>
      </c>
    </row>
    <row r="27" spans="1:10" x14ac:dyDescent="0.25">
      <c r="A27" s="77">
        <v>28</v>
      </c>
      <c r="B27" s="78" t="s">
        <v>6</v>
      </c>
      <c r="C27" s="78" t="s">
        <v>7</v>
      </c>
      <c r="D27" s="80">
        <v>30.337</v>
      </c>
      <c r="E27" s="81">
        <v>29.661999999999999</v>
      </c>
      <c r="F27" s="81">
        <v>29.02</v>
      </c>
      <c r="G27" s="81">
        <v>28.420999999999999</v>
      </c>
      <c r="H27" s="81">
        <v>27.518999999999998</v>
      </c>
      <c r="I27" s="82">
        <v>27.161000000000001</v>
      </c>
      <c r="J27" s="83">
        <v>26.376000000000001</v>
      </c>
    </row>
    <row r="28" spans="1:10" x14ac:dyDescent="0.25">
      <c r="A28" s="77">
        <v>29</v>
      </c>
      <c r="B28" s="78" t="s">
        <v>6</v>
      </c>
      <c r="C28" s="78" t="s">
        <v>7</v>
      </c>
      <c r="D28" s="80">
        <v>47.637999999999998</v>
      </c>
      <c r="E28" s="81">
        <v>46.633000000000003</v>
      </c>
      <c r="F28" s="81">
        <v>45.009</v>
      </c>
      <c r="G28" s="81">
        <v>42.814</v>
      </c>
      <c r="H28" s="81">
        <v>39.253999999999998</v>
      </c>
      <c r="I28" s="82">
        <v>37.936</v>
      </c>
      <c r="J28" s="83">
        <v>35.158000000000001</v>
      </c>
    </row>
    <row r="29" spans="1:10" x14ac:dyDescent="0.25">
      <c r="A29" s="77">
        <v>30</v>
      </c>
      <c r="B29" s="78" t="s">
        <v>6</v>
      </c>
      <c r="C29" s="78" t="s">
        <v>7</v>
      </c>
      <c r="D29" s="80">
        <v>16.895</v>
      </c>
      <c r="E29" s="81">
        <v>16.393000000000001</v>
      </c>
      <c r="F29" s="81">
        <v>15.878</v>
      </c>
      <c r="G29" s="81">
        <v>15.31</v>
      </c>
      <c r="H29" s="81">
        <v>14.647</v>
      </c>
      <c r="I29" s="82">
        <v>14.4</v>
      </c>
      <c r="J29" s="83">
        <v>14.006</v>
      </c>
    </row>
    <row r="30" spans="1:10" x14ac:dyDescent="0.25">
      <c r="A30" s="77">
        <v>31</v>
      </c>
      <c r="B30" s="78" t="s">
        <v>6</v>
      </c>
      <c r="C30" s="78" t="s">
        <v>7</v>
      </c>
      <c r="D30" s="80">
        <v>55.9</v>
      </c>
      <c r="E30" s="81">
        <v>54.857999999999997</v>
      </c>
      <c r="F30" s="81">
        <v>53.392000000000003</v>
      </c>
      <c r="G30" s="81">
        <v>50.902000000000001</v>
      </c>
      <c r="H30" s="81">
        <v>47.664999999999999</v>
      </c>
      <c r="I30" s="82">
        <v>46.526000000000003</v>
      </c>
      <c r="J30" s="83">
        <v>44.521999999999998</v>
      </c>
    </row>
    <row r="31" spans="1:10" ht="15.75" thickBot="1" x14ac:dyDescent="0.3">
      <c r="A31" s="85">
        <v>32</v>
      </c>
      <c r="B31" s="86" t="s">
        <v>6</v>
      </c>
      <c r="C31" s="86" t="s">
        <v>7</v>
      </c>
      <c r="D31" s="88">
        <v>16.326000000000001</v>
      </c>
      <c r="E31" s="89">
        <v>15.865</v>
      </c>
      <c r="F31" s="89">
        <v>15.394</v>
      </c>
      <c r="G31" s="89">
        <v>14.920999999999999</v>
      </c>
      <c r="H31" s="89">
        <v>14.395</v>
      </c>
      <c r="I31" s="90">
        <v>14.202</v>
      </c>
      <c r="J31" s="91">
        <v>13.894</v>
      </c>
    </row>
    <row r="32" spans="1:10" x14ac:dyDescent="0.25">
      <c r="A32" s="92">
        <v>33</v>
      </c>
      <c r="B32" s="93" t="s">
        <v>4</v>
      </c>
      <c r="C32" s="98" t="s">
        <v>8</v>
      </c>
      <c r="D32" s="94">
        <v>41.603000000000002</v>
      </c>
      <c r="E32" s="95">
        <v>40.603999999999999</v>
      </c>
      <c r="F32" s="95">
        <v>39.494</v>
      </c>
      <c r="G32" s="95">
        <v>35.253</v>
      </c>
      <c r="H32" s="95">
        <v>32.798000000000002</v>
      </c>
      <c r="I32" s="96">
        <v>31.402999999999999</v>
      </c>
      <c r="J32" s="97">
        <v>29.995999999999999</v>
      </c>
    </row>
    <row r="33" spans="1:10" x14ac:dyDescent="0.25">
      <c r="A33" s="77">
        <v>34</v>
      </c>
      <c r="B33" s="78" t="s">
        <v>4</v>
      </c>
      <c r="C33" s="79" t="s">
        <v>8</v>
      </c>
      <c r="D33" s="80">
        <v>26.247</v>
      </c>
      <c r="E33" s="81">
        <v>25.417999999999999</v>
      </c>
      <c r="F33" s="81">
        <v>24.591000000000001</v>
      </c>
      <c r="G33" s="81">
        <v>22.239000000000001</v>
      </c>
      <c r="H33" s="81">
        <v>21.213999999999999</v>
      </c>
      <c r="I33" s="82">
        <v>20.738</v>
      </c>
      <c r="J33" s="83">
        <v>20.353999999999999</v>
      </c>
    </row>
    <row r="34" spans="1:10" x14ac:dyDescent="0.25">
      <c r="A34" s="77">
        <v>35</v>
      </c>
      <c r="B34" s="78" t="s">
        <v>4</v>
      </c>
      <c r="C34" s="79" t="s">
        <v>8</v>
      </c>
      <c r="D34" s="80">
        <v>49.683</v>
      </c>
      <c r="E34" s="81">
        <v>48.503999999999998</v>
      </c>
      <c r="F34" s="81">
        <v>47.256</v>
      </c>
      <c r="G34" s="81">
        <v>43.493000000000002</v>
      </c>
      <c r="H34" s="81">
        <v>41.514000000000003</v>
      </c>
      <c r="I34" s="82">
        <v>40.465000000000003</v>
      </c>
      <c r="J34" s="83">
        <v>39.56</v>
      </c>
    </row>
    <row r="35" spans="1:10" x14ac:dyDescent="0.25">
      <c r="A35" s="77">
        <v>36</v>
      </c>
      <c r="B35" s="78" t="s">
        <v>4</v>
      </c>
      <c r="C35" s="79" t="s">
        <v>8</v>
      </c>
      <c r="D35" s="80">
        <v>46.223999999999997</v>
      </c>
      <c r="E35" s="81">
        <v>45.195999999999998</v>
      </c>
      <c r="F35" s="74">
        <v>44.143000000000001</v>
      </c>
      <c r="G35" s="81">
        <v>41.218000000000004</v>
      </c>
      <c r="H35" s="81">
        <v>39.787999999999997</v>
      </c>
      <c r="I35" s="82">
        <v>38.837000000000003</v>
      </c>
      <c r="J35" s="83">
        <v>37.936</v>
      </c>
    </row>
    <row r="36" spans="1:10" x14ac:dyDescent="0.25">
      <c r="A36" s="77">
        <v>37</v>
      </c>
      <c r="B36" s="78" t="s">
        <v>4</v>
      </c>
      <c r="C36" s="79" t="s">
        <v>8</v>
      </c>
      <c r="D36" s="80">
        <v>23.155000000000001</v>
      </c>
      <c r="E36" s="81">
        <v>22.568000000000001</v>
      </c>
      <c r="F36" s="81">
        <v>22.001999999999999</v>
      </c>
      <c r="G36" s="81">
        <v>20.609000000000002</v>
      </c>
      <c r="H36" s="81">
        <v>19.821000000000002</v>
      </c>
      <c r="I36" s="82">
        <v>19.215</v>
      </c>
      <c r="J36" s="83">
        <v>18.628</v>
      </c>
    </row>
    <row r="37" spans="1:10" x14ac:dyDescent="0.25">
      <c r="A37" s="77">
        <v>38</v>
      </c>
      <c r="B37" s="78" t="s">
        <v>4</v>
      </c>
      <c r="C37" s="79" t="s">
        <v>8</v>
      </c>
      <c r="D37" s="80">
        <v>23.972999999999999</v>
      </c>
      <c r="E37" s="81">
        <v>23.300999999999998</v>
      </c>
      <c r="F37" s="81">
        <v>22.524000000000001</v>
      </c>
      <c r="G37" s="81">
        <v>20.474</v>
      </c>
      <c r="H37" s="81">
        <v>19.276</v>
      </c>
      <c r="I37" s="82">
        <v>18.262</v>
      </c>
      <c r="J37" s="83">
        <v>17.161999999999999</v>
      </c>
    </row>
    <row r="38" spans="1:10" x14ac:dyDescent="0.25">
      <c r="A38" s="77">
        <v>39</v>
      </c>
      <c r="B38" s="78" t="s">
        <v>4</v>
      </c>
      <c r="C38" s="79" t="s">
        <v>8</v>
      </c>
      <c r="D38" s="80">
        <v>36.177999999999997</v>
      </c>
      <c r="E38" s="81">
        <v>35.314</v>
      </c>
      <c r="F38" s="81">
        <v>34.343000000000004</v>
      </c>
      <c r="G38" s="81">
        <v>32.381999999999998</v>
      </c>
      <c r="H38" s="81">
        <v>31.507999999999999</v>
      </c>
      <c r="I38" s="82">
        <v>30.920999999999999</v>
      </c>
      <c r="J38" s="83">
        <v>30.315000000000001</v>
      </c>
    </row>
    <row r="39" spans="1:10" x14ac:dyDescent="0.25">
      <c r="A39" s="77">
        <v>40</v>
      </c>
      <c r="B39" s="78" t="s">
        <v>4</v>
      </c>
      <c r="C39" s="79" t="s">
        <v>8</v>
      </c>
      <c r="D39" s="80">
        <v>27.981999999999999</v>
      </c>
      <c r="E39" s="81">
        <v>27.294</v>
      </c>
      <c r="F39" s="81">
        <v>26.454999999999998</v>
      </c>
      <c r="G39" s="81">
        <v>24.504999999999999</v>
      </c>
      <c r="H39" s="81">
        <v>23.433</v>
      </c>
      <c r="I39" s="82">
        <v>22.513999999999999</v>
      </c>
      <c r="J39" s="83">
        <v>21.792000000000002</v>
      </c>
    </row>
    <row r="40" spans="1:10" x14ac:dyDescent="0.25">
      <c r="A40" s="77">
        <v>41</v>
      </c>
      <c r="B40" s="78" t="s">
        <v>6</v>
      </c>
      <c r="C40" s="79" t="s">
        <v>8</v>
      </c>
      <c r="D40" s="80">
        <v>41.655999999999999</v>
      </c>
      <c r="E40" s="81">
        <v>40.829000000000001</v>
      </c>
      <c r="F40" s="81">
        <v>39.956000000000003</v>
      </c>
      <c r="G40" s="81">
        <v>38.514000000000003</v>
      </c>
      <c r="H40" s="81">
        <v>37.689</v>
      </c>
      <c r="I40" s="82">
        <v>36.999000000000002</v>
      </c>
      <c r="J40" s="83">
        <v>36.164000000000001</v>
      </c>
    </row>
    <row r="41" spans="1:10" x14ac:dyDescent="0.25">
      <c r="A41" s="77">
        <v>42</v>
      </c>
      <c r="B41" s="78" t="s">
        <v>6</v>
      </c>
      <c r="C41" s="79" t="s">
        <v>8</v>
      </c>
      <c r="D41" s="80">
        <v>50.198999999999998</v>
      </c>
      <c r="E41" s="81">
        <v>49.262999999999998</v>
      </c>
      <c r="F41" s="81">
        <v>48.555</v>
      </c>
      <c r="G41" s="81">
        <v>47.308</v>
      </c>
      <c r="H41" s="81">
        <v>46.264000000000003</v>
      </c>
      <c r="I41" s="82">
        <v>45.212000000000003</v>
      </c>
      <c r="J41" s="83">
        <v>43.85</v>
      </c>
    </row>
    <row r="42" spans="1:10" x14ac:dyDescent="0.25">
      <c r="A42" s="77">
        <v>43</v>
      </c>
      <c r="B42" s="78" t="s">
        <v>6</v>
      </c>
      <c r="C42" s="79" t="s">
        <v>8</v>
      </c>
      <c r="D42" s="80">
        <v>44.445999999999998</v>
      </c>
      <c r="E42" s="81">
        <v>43.642000000000003</v>
      </c>
      <c r="F42" s="81">
        <v>42.738</v>
      </c>
      <c r="G42" s="81">
        <v>41.258000000000003</v>
      </c>
      <c r="H42" s="81">
        <v>40.783999999999999</v>
      </c>
      <c r="I42" s="82">
        <v>40.204000000000001</v>
      </c>
      <c r="J42" s="83">
        <v>39.405000000000001</v>
      </c>
    </row>
    <row r="43" spans="1:10" x14ac:dyDescent="0.25">
      <c r="A43" s="77">
        <v>44</v>
      </c>
      <c r="B43" s="78" t="s">
        <v>6</v>
      </c>
      <c r="C43" s="79" t="s">
        <v>8</v>
      </c>
      <c r="D43" s="80">
        <v>31.076000000000001</v>
      </c>
      <c r="E43" s="81">
        <v>30.498000000000001</v>
      </c>
      <c r="F43" s="81">
        <v>29.885000000000002</v>
      </c>
      <c r="G43" s="81">
        <v>29.128</v>
      </c>
      <c r="H43" s="81">
        <v>28.698</v>
      </c>
      <c r="I43" s="82">
        <v>28.312999999999999</v>
      </c>
      <c r="J43" s="83">
        <v>27.74</v>
      </c>
    </row>
    <row r="44" spans="1:10" x14ac:dyDescent="0.25">
      <c r="A44" s="77">
        <v>45</v>
      </c>
      <c r="B44" s="78" t="s">
        <v>6</v>
      </c>
      <c r="C44" s="79" t="s">
        <v>8</v>
      </c>
      <c r="D44" s="80">
        <v>33.475999999999999</v>
      </c>
      <c r="E44" s="81">
        <v>32.823999999999998</v>
      </c>
      <c r="F44" s="81">
        <v>32.011000000000003</v>
      </c>
      <c r="G44" s="81">
        <v>31.024000000000001</v>
      </c>
      <c r="H44" s="81">
        <v>30.518000000000001</v>
      </c>
      <c r="I44" s="82">
        <v>30.196999999999999</v>
      </c>
      <c r="J44" s="83">
        <v>29.838999999999999</v>
      </c>
    </row>
    <row r="45" spans="1:10" x14ac:dyDescent="0.25">
      <c r="A45" s="77">
        <v>46</v>
      </c>
      <c r="B45" s="78" t="s">
        <v>6</v>
      </c>
      <c r="C45" s="79" t="s">
        <v>8</v>
      </c>
      <c r="D45" s="80">
        <v>37.526000000000003</v>
      </c>
      <c r="E45" s="81">
        <v>36.863</v>
      </c>
      <c r="F45" s="81">
        <v>36.104999999999997</v>
      </c>
      <c r="G45" s="81">
        <v>35.042999999999999</v>
      </c>
      <c r="H45" s="81">
        <v>34.322000000000003</v>
      </c>
      <c r="I45" s="82">
        <v>33.628999999999998</v>
      </c>
      <c r="J45" s="83">
        <v>32.738999999999997</v>
      </c>
    </row>
    <row r="46" spans="1:10" x14ac:dyDescent="0.25">
      <c r="A46" s="77">
        <v>47</v>
      </c>
      <c r="B46" s="78" t="s">
        <v>6</v>
      </c>
      <c r="C46" s="79" t="s">
        <v>8</v>
      </c>
      <c r="D46" s="80">
        <v>28.234000000000002</v>
      </c>
      <c r="E46" s="81">
        <v>27.759</v>
      </c>
      <c r="F46" s="81">
        <v>27.279</v>
      </c>
      <c r="G46" s="81">
        <v>26.54</v>
      </c>
      <c r="H46" s="81">
        <v>26.042999999999999</v>
      </c>
      <c r="I46" s="82">
        <v>25.501000000000001</v>
      </c>
      <c r="J46" s="83">
        <v>24.728000000000002</v>
      </c>
    </row>
    <row r="47" spans="1:10" ht="15.75" thickBot="1" x14ac:dyDescent="0.3">
      <c r="A47" s="85">
        <v>48</v>
      </c>
      <c r="B47" s="86" t="s">
        <v>6</v>
      </c>
      <c r="C47" s="87" t="s">
        <v>8</v>
      </c>
      <c r="D47" s="88">
        <v>30.38</v>
      </c>
      <c r="E47" s="89">
        <v>29.785</v>
      </c>
      <c r="F47" s="81">
        <v>29.074000000000002</v>
      </c>
      <c r="G47" s="89">
        <v>27.713000000000001</v>
      </c>
      <c r="H47" s="89">
        <v>26.978000000000002</v>
      </c>
      <c r="I47" s="90">
        <v>26.43</v>
      </c>
      <c r="J47" s="91">
        <v>25.667999999999999</v>
      </c>
    </row>
  </sheetData>
  <pageMargins left="0.7" right="0.7" top="0.75" bottom="0.75" header="0.3" footer="0.3"/>
  <pageSetup orientation="landscape" r:id="rId1"/>
  <headerFooter>
    <oddHeader>&amp;LDay 20°C
Night 10°C&amp;CBankhead Bark Samples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522FE-A4AD-4F12-B5A8-26D35ED76996}">
  <dimension ref="A1:E11"/>
  <sheetViews>
    <sheetView tabSelected="1" workbookViewId="0">
      <selection activeCell="F28" sqref="F28"/>
    </sheetView>
  </sheetViews>
  <sheetFormatPr defaultRowHeight="15" x14ac:dyDescent="0.25"/>
  <cols>
    <col min="1" max="1" width="10.7109375" bestFit="1" customWidth="1"/>
    <col min="2" max="2" width="11.5703125" style="101" bestFit="1" customWidth="1"/>
    <col min="3" max="3" width="57" bestFit="1" customWidth="1"/>
  </cols>
  <sheetData>
    <row r="1" spans="1:5" x14ac:dyDescent="0.25">
      <c r="A1" t="s">
        <v>242</v>
      </c>
      <c r="B1" s="101" t="s">
        <v>243</v>
      </c>
      <c r="C1" t="s">
        <v>244</v>
      </c>
      <c r="D1" t="s">
        <v>245</v>
      </c>
    </row>
    <row r="2" spans="1:5" x14ac:dyDescent="0.25">
      <c r="A2" s="102">
        <v>44123</v>
      </c>
      <c r="B2" s="57">
        <v>1330</v>
      </c>
      <c r="C2" t="s">
        <v>246</v>
      </c>
      <c r="D2" t="s">
        <v>247</v>
      </c>
    </row>
    <row r="3" spans="1:5" x14ac:dyDescent="0.25">
      <c r="A3" s="102">
        <v>44127</v>
      </c>
      <c r="B3" s="101">
        <v>900</v>
      </c>
      <c r="C3" t="s">
        <v>248</v>
      </c>
      <c r="D3" t="s">
        <v>247</v>
      </c>
    </row>
    <row r="4" spans="1:5" x14ac:dyDescent="0.25">
      <c r="A4" s="102">
        <v>44127</v>
      </c>
      <c r="B4" s="101">
        <v>930</v>
      </c>
      <c r="C4" t="s">
        <v>249</v>
      </c>
      <c r="D4" t="s">
        <v>247</v>
      </c>
    </row>
    <row r="5" spans="1:5" x14ac:dyDescent="0.25">
      <c r="A5" s="102">
        <v>44127</v>
      </c>
      <c r="B5" s="101">
        <v>1130</v>
      </c>
      <c r="C5" t="s">
        <v>250</v>
      </c>
      <c r="D5" t="s">
        <v>247</v>
      </c>
    </row>
    <row r="6" spans="1:5" x14ac:dyDescent="0.25">
      <c r="A6" s="102">
        <v>44127</v>
      </c>
      <c r="B6" s="101">
        <v>1530</v>
      </c>
      <c r="C6" t="s">
        <v>251</v>
      </c>
      <c r="D6" t="s">
        <v>247</v>
      </c>
    </row>
    <row r="7" spans="1:5" x14ac:dyDescent="0.25">
      <c r="A7" s="102">
        <v>44128</v>
      </c>
      <c r="B7" s="101">
        <v>1000</v>
      </c>
      <c r="C7" t="s">
        <v>252</v>
      </c>
      <c r="D7" t="s">
        <v>247</v>
      </c>
    </row>
    <row r="8" spans="1:5" x14ac:dyDescent="0.25">
      <c r="A8" s="102">
        <v>44129</v>
      </c>
      <c r="B8" s="101">
        <v>1000</v>
      </c>
      <c r="C8" t="s">
        <v>253</v>
      </c>
      <c r="D8" t="s">
        <v>254</v>
      </c>
    </row>
    <row r="9" spans="1:5" x14ac:dyDescent="0.25">
      <c r="A9" s="102">
        <v>44130</v>
      </c>
      <c r="B9" s="101">
        <v>915</v>
      </c>
      <c r="C9" t="s">
        <v>255</v>
      </c>
      <c r="D9" t="s">
        <v>247</v>
      </c>
    </row>
    <row r="10" spans="1:5" x14ac:dyDescent="0.25">
      <c r="A10" s="102">
        <v>44132</v>
      </c>
      <c r="B10" s="101">
        <v>1030</v>
      </c>
      <c r="C10" t="s">
        <v>256</v>
      </c>
      <c r="D10" t="s">
        <v>247</v>
      </c>
    </row>
    <row r="11" spans="1:5" x14ac:dyDescent="0.25">
      <c r="E11">
        <f>72+24+24</f>
        <v>120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TreeDBH</vt:lpstr>
      <vt:lpstr>BarkCharacteristics</vt:lpstr>
      <vt:lpstr>BulkDensity</vt:lpstr>
      <vt:lpstr>SpecificDensity</vt:lpstr>
      <vt:lpstr>Hydro</vt:lpstr>
      <vt:lpstr>Evap</vt:lpstr>
      <vt:lpstr>EvapMetadata</vt:lpstr>
      <vt:lpstr>Evap!Print_Area</vt:lpstr>
      <vt:lpstr>Evap!Print_Titles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Siegert</dc:creator>
  <cp:lastModifiedBy>Courtney Siegert</cp:lastModifiedBy>
  <dcterms:created xsi:type="dcterms:W3CDTF">2022-06-29T17:56:51Z</dcterms:created>
  <dcterms:modified xsi:type="dcterms:W3CDTF">2022-06-29T17:59:36Z</dcterms:modified>
</cp:coreProperties>
</file>